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S:\Economic &amp; Business Development\Building Permits &amp; Housing Starts\2026\"/>
    </mc:Choice>
  </mc:AlternateContent>
  <xr:revisionPtr revIDLastSave="0" documentId="13_ncr:1_{2279F062-427E-4019-9AB4-D6CED5C28D2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8" i="1" l="1"/>
  <c r="Y8" i="1"/>
  <c r="Z7" i="1"/>
  <c r="Y7" i="1"/>
  <c r="Z6" i="1"/>
  <c r="Y6" i="1"/>
  <c r="Z5" i="1"/>
  <c r="Y5" i="1"/>
  <c r="Z4" i="1"/>
  <c r="Y4" i="1"/>
  <c r="X16" i="1"/>
  <c r="W16" i="1"/>
  <c r="V16" i="1"/>
  <c r="U16" i="1"/>
  <c r="T16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C16" i="1"/>
  <c r="B16" i="1"/>
  <c r="Z33" i="1"/>
  <c r="Y33" i="1"/>
  <c r="Y32" i="1"/>
  <c r="Z32" i="1"/>
  <c r="Y31" i="1"/>
  <c r="Z31" i="1"/>
  <c r="Z30" i="1"/>
  <c r="Y30" i="1"/>
  <c r="Z29" i="1"/>
  <c r="Y29" i="1"/>
  <c r="Z28" i="1"/>
  <c r="Y28" i="1"/>
  <c r="Z27" i="1"/>
  <c r="Y27" i="1"/>
  <c r="Z26" i="1"/>
  <c r="Y26" i="1"/>
  <c r="Z25" i="1"/>
  <c r="Y25" i="1"/>
  <c r="Z24" i="1"/>
  <c r="Y24" i="1"/>
  <c r="Z23" i="1"/>
  <c r="Y23" i="1"/>
  <c r="Z22" i="1"/>
  <c r="Y22" i="1"/>
  <c r="Y16" i="1" l="1"/>
  <c r="Z16" i="1"/>
  <c r="X34" i="1"/>
  <c r="W34" i="1"/>
  <c r="V34" i="1"/>
  <c r="U34" i="1"/>
  <c r="T34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C34" i="1"/>
  <c r="B34" i="1"/>
  <c r="Z34" i="1"/>
  <c r="Y34" i="1"/>
  <c r="Z51" i="1"/>
  <c r="Y51" i="1"/>
  <c r="Z50" i="1"/>
  <c r="Y50" i="1"/>
  <c r="Z49" i="1"/>
  <c r="Y49" i="1"/>
  <c r="Z48" i="1"/>
  <c r="Y48" i="1"/>
  <c r="Z47" i="1"/>
  <c r="Y47" i="1"/>
  <c r="Z46" i="1"/>
  <c r="Y46" i="1"/>
  <c r="Z45" i="1"/>
  <c r="Y45" i="1"/>
  <c r="Z44" i="1"/>
  <c r="Y44" i="1"/>
  <c r="Z43" i="1"/>
  <c r="Y43" i="1"/>
  <c r="Z42" i="1"/>
  <c r="Y42" i="1"/>
  <c r="Q52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C52" i="1"/>
  <c r="B52" i="1"/>
  <c r="Z41" i="1"/>
  <c r="Y41" i="1"/>
  <c r="Z40" i="1"/>
  <c r="Y40" i="1"/>
  <c r="R52" i="1"/>
  <c r="S52" i="1"/>
  <c r="T52" i="1"/>
  <c r="U52" i="1"/>
  <c r="V52" i="1"/>
  <c r="W52" i="1"/>
  <c r="X52" i="1"/>
  <c r="Z69" i="1"/>
  <c r="Y69" i="1"/>
  <c r="Z68" i="1"/>
  <c r="Y68" i="1"/>
  <c r="Y67" i="1"/>
  <c r="H67" i="1"/>
  <c r="J67" i="1"/>
  <c r="J66" i="1"/>
  <c r="Z66" i="1" s="1"/>
  <c r="I66" i="1"/>
  <c r="Y66" i="1" s="1"/>
  <c r="Y65" i="1"/>
  <c r="H65" i="1"/>
  <c r="J65" i="1"/>
  <c r="Z64" i="1"/>
  <c r="Y64" i="1"/>
  <c r="J60" i="1"/>
  <c r="Z60" i="1" s="1"/>
  <c r="J61" i="1"/>
  <c r="Z61" i="1" s="1"/>
  <c r="J62" i="1"/>
  <c r="Z62" i="1" s="1"/>
  <c r="Z63" i="1"/>
  <c r="Y63" i="1"/>
  <c r="Y62" i="1"/>
  <c r="I61" i="1"/>
  <c r="Y61" i="1" s="1"/>
  <c r="Y60" i="1"/>
  <c r="Y59" i="1"/>
  <c r="Y58" i="1"/>
  <c r="Z59" i="1"/>
  <c r="Z58" i="1"/>
  <c r="T70" i="1"/>
  <c r="C70" i="1"/>
  <c r="D70" i="1"/>
  <c r="E70" i="1"/>
  <c r="F70" i="1"/>
  <c r="G70" i="1"/>
  <c r="K70" i="1"/>
  <c r="L70" i="1"/>
  <c r="M70" i="1"/>
  <c r="N70" i="1"/>
  <c r="O70" i="1"/>
  <c r="P70" i="1"/>
  <c r="Q70" i="1"/>
  <c r="R70" i="1"/>
  <c r="S70" i="1"/>
  <c r="U70" i="1"/>
  <c r="V70" i="1"/>
  <c r="W70" i="1"/>
  <c r="X70" i="1"/>
  <c r="B70" i="1"/>
  <c r="C85" i="1"/>
  <c r="C89" i="1" s="1"/>
  <c r="T85" i="1"/>
  <c r="T89" i="1" s="1"/>
  <c r="Z86" i="1"/>
  <c r="Y86" i="1"/>
  <c r="D89" i="1"/>
  <c r="B89" i="1"/>
  <c r="N89" i="1"/>
  <c r="E89" i="1"/>
  <c r="G89" i="1"/>
  <c r="H89" i="1"/>
  <c r="I89" i="1"/>
  <c r="J89" i="1"/>
  <c r="K89" i="1"/>
  <c r="L89" i="1"/>
  <c r="M89" i="1"/>
  <c r="O89" i="1"/>
  <c r="P89" i="1"/>
  <c r="Q89" i="1"/>
  <c r="R89" i="1"/>
  <c r="S89" i="1"/>
  <c r="U89" i="1"/>
  <c r="V89" i="1"/>
  <c r="W89" i="1"/>
  <c r="X89" i="1"/>
  <c r="F89" i="1"/>
  <c r="Y84" i="1"/>
  <c r="Z79" i="1"/>
  <c r="Z80" i="1"/>
  <c r="Z81" i="1"/>
  <c r="Z82" i="1"/>
  <c r="Z83" i="1"/>
  <c r="Z84" i="1"/>
  <c r="Z87" i="1"/>
  <c r="Z88" i="1"/>
  <c r="Y79" i="1"/>
  <c r="Y80" i="1"/>
  <c r="Y81" i="1"/>
  <c r="Y82" i="1"/>
  <c r="Y83" i="1"/>
  <c r="Y85" i="1"/>
  <c r="Y87" i="1"/>
  <c r="Y88" i="1"/>
  <c r="Z78" i="1"/>
  <c r="Y78" i="1"/>
  <c r="Z117" i="1"/>
  <c r="Z118" i="1"/>
  <c r="Z119" i="1"/>
  <c r="Z120" i="1"/>
  <c r="Z121" i="1"/>
  <c r="Z124" i="1"/>
  <c r="Z125" i="1"/>
  <c r="Z127" i="1"/>
  <c r="Y117" i="1"/>
  <c r="Y118" i="1"/>
  <c r="Y120" i="1"/>
  <c r="Y121" i="1"/>
  <c r="Y124" i="1"/>
  <c r="Y125" i="1"/>
  <c r="Y127" i="1"/>
  <c r="Z116" i="1"/>
  <c r="Y137" i="1"/>
  <c r="Z137" i="1"/>
  <c r="Y138" i="1"/>
  <c r="Z138" i="1"/>
  <c r="Y139" i="1"/>
  <c r="Z139" i="1"/>
  <c r="Y140" i="1"/>
  <c r="Z140" i="1"/>
  <c r="Y141" i="1"/>
  <c r="Z141" i="1"/>
  <c r="Y142" i="1"/>
  <c r="Z142" i="1"/>
  <c r="Y143" i="1"/>
  <c r="Z143" i="1"/>
  <c r="Y144" i="1"/>
  <c r="Z144" i="1"/>
  <c r="Y145" i="1"/>
  <c r="Z145" i="1"/>
  <c r="Y146" i="1"/>
  <c r="Z146" i="1"/>
  <c r="Y147" i="1"/>
  <c r="Z147" i="1"/>
  <c r="X149" i="1"/>
  <c r="W149" i="1"/>
  <c r="R149" i="1"/>
  <c r="Q149" i="1"/>
  <c r="L149" i="1"/>
  <c r="K149" i="1"/>
  <c r="F149" i="1"/>
  <c r="E149" i="1"/>
  <c r="Z166" i="1"/>
  <c r="Y166" i="1"/>
  <c r="Z165" i="1"/>
  <c r="Y165" i="1"/>
  <c r="Z164" i="1"/>
  <c r="Y164" i="1"/>
  <c r="Z163" i="1"/>
  <c r="Y163" i="1"/>
  <c r="Z162" i="1"/>
  <c r="Y162" i="1"/>
  <c r="Z161" i="1"/>
  <c r="Y161" i="1"/>
  <c r="Z160" i="1"/>
  <c r="Y160" i="1"/>
  <c r="Z159" i="1"/>
  <c r="Y159" i="1"/>
  <c r="Z158" i="1"/>
  <c r="Y158" i="1"/>
  <c r="Z157" i="1"/>
  <c r="Y157" i="1"/>
  <c r="Z156" i="1"/>
  <c r="Y156" i="1"/>
  <c r="Z155" i="1"/>
  <c r="Y155" i="1"/>
  <c r="Y182" i="1"/>
  <c r="Z182" i="1"/>
  <c r="Y183" i="1"/>
  <c r="Z183" i="1"/>
  <c r="Y184" i="1"/>
  <c r="Z184" i="1"/>
  <c r="Y185" i="1"/>
  <c r="Z185" i="1"/>
  <c r="Y186" i="1"/>
  <c r="Z186" i="1"/>
  <c r="Y187" i="1"/>
  <c r="Z187" i="1"/>
  <c r="Y188" i="1"/>
  <c r="Z188" i="1"/>
  <c r="Y189" i="1"/>
  <c r="Z189" i="1"/>
  <c r="Y190" i="1"/>
  <c r="Z190" i="1"/>
  <c r="Y191" i="1"/>
  <c r="Z191" i="1"/>
  <c r="Y192" i="1"/>
  <c r="Z192" i="1"/>
  <c r="Y193" i="1"/>
  <c r="Z193" i="1"/>
  <c r="B149" i="1"/>
  <c r="Z148" i="1"/>
  <c r="Y148" i="1"/>
  <c r="Y194" i="1"/>
  <c r="Z194" i="1"/>
  <c r="X167" i="1"/>
  <c r="W167" i="1"/>
  <c r="V167" i="1"/>
  <c r="U167" i="1"/>
  <c r="T167" i="1"/>
  <c r="S167" i="1"/>
  <c r="R167" i="1"/>
  <c r="Q167" i="1"/>
  <c r="Q181" i="1" s="1"/>
  <c r="P167" i="1"/>
  <c r="O167" i="1"/>
  <c r="N167" i="1"/>
  <c r="M167" i="1"/>
  <c r="M181" i="1" s="1"/>
  <c r="L167" i="1"/>
  <c r="K167" i="1"/>
  <c r="K181" i="1" s="1"/>
  <c r="J167" i="1"/>
  <c r="I167" i="1"/>
  <c r="H167" i="1"/>
  <c r="G167" i="1"/>
  <c r="F167" i="1"/>
  <c r="E167" i="1"/>
  <c r="D167" i="1"/>
  <c r="C167" i="1"/>
  <c r="B167" i="1"/>
  <c r="V149" i="1"/>
  <c r="U149" i="1"/>
  <c r="T149" i="1"/>
  <c r="S149" i="1"/>
  <c r="P149" i="1"/>
  <c r="O149" i="1"/>
  <c r="N149" i="1"/>
  <c r="M149" i="1"/>
  <c r="J149" i="1"/>
  <c r="I149" i="1"/>
  <c r="H149" i="1"/>
  <c r="G149" i="1"/>
  <c r="C149" i="1"/>
  <c r="D149" i="1"/>
  <c r="Z65" i="1" l="1"/>
  <c r="H70" i="1"/>
  <c r="Z67" i="1"/>
  <c r="Y167" i="1"/>
  <c r="Y89" i="1"/>
  <c r="Z149" i="1"/>
  <c r="Z167" i="1"/>
  <c r="Y149" i="1"/>
  <c r="I70" i="1"/>
  <c r="Y70" i="1"/>
  <c r="J70" i="1"/>
  <c r="Z85" i="1"/>
  <c r="Z89" i="1" s="1"/>
  <c r="Z52" i="1"/>
  <c r="Y52" i="1"/>
  <c r="Z70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Ulmer</author>
  </authors>
  <commentList>
    <comment ref="M15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Susan Ulmer:</t>
        </r>
        <r>
          <rPr>
            <sz val="9"/>
            <color indexed="81"/>
            <rFont val="Tahoma"/>
            <family val="2"/>
          </rPr>
          <t xml:space="preserve">
This has been moved to institutional new - Fire Hall </t>
        </r>
      </text>
    </comment>
    <comment ref="N157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Susan Ulmer:</t>
        </r>
        <r>
          <rPr>
            <sz val="9"/>
            <color indexed="81"/>
            <rFont val="Tahoma"/>
            <family val="2"/>
          </rPr>
          <t xml:space="preserve">
This has been moved to Institutional New Fire Hall </t>
        </r>
      </text>
    </comment>
  </commentList>
</comments>
</file>

<file path=xl/sharedStrings.xml><?xml version="1.0" encoding="utf-8"?>
<sst xmlns="http://schemas.openxmlformats.org/spreadsheetml/2006/main" count="559" uniqueCount="81">
  <si>
    <t>Single Detached</t>
  </si>
  <si>
    <t>#</t>
  </si>
  <si>
    <t>Value</t>
  </si>
  <si>
    <t># Permits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</si>
  <si>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</si>
  <si>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</si>
  <si>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</si>
  <si>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</si>
  <si>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</si>
  <si>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</si>
  <si>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</si>
  <si>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</si>
  <si>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</si>
  <si>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</si>
  <si>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</si>
  <si>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</si>
  <si>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Subtotal</t>
  </si>
  <si>
    <t xml:space="preserve">2003 Total </t>
  </si>
  <si>
    <t>2002 Total</t>
  </si>
  <si>
    <t>2001 Total</t>
  </si>
  <si>
    <t>2000 Total</t>
  </si>
  <si>
    <t>1999 Total</t>
  </si>
  <si>
    <t>1998 Total</t>
  </si>
  <si>
    <t>1997 Total</t>
  </si>
  <si>
    <t>1996 Total</t>
  </si>
  <si>
    <t>1995 Total</t>
  </si>
  <si>
    <t>1994 Total</t>
  </si>
  <si>
    <t>1993 Total</t>
  </si>
  <si>
    <t xml:space="preserve">1992 Total </t>
  </si>
  <si>
    <t xml:space="preserve">2004 Total </t>
  </si>
  <si>
    <t>2005 Total</t>
  </si>
  <si>
    <t>Commercial</t>
  </si>
  <si>
    <t>Garages</t>
  </si>
  <si>
    <t>Improvements</t>
  </si>
  <si>
    <t>Residential</t>
  </si>
  <si>
    <t>Multi Family</t>
  </si>
  <si>
    <t xml:space="preserve">Residential </t>
  </si>
  <si>
    <t>Industrial</t>
  </si>
  <si>
    <t xml:space="preserve">Industrial </t>
  </si>
  <si>
    <t>Institutional</t>
  </si>
  <si>
    <t># Units</t>
  </si>
  <si>
    <t>Semi-Detached</t>
  </si>
  <si>
    <t>4-plexes, townhomes, apartments</t>
  </si>
  <si>
    <t>2006 Total</t>
  </si>
  <si>
    <t>2007 Total</t>
  </si>
  <si>
    <t>2008 Total</t>
  </si>
  <si>
    <t>2009 Total</t>
  </si>
  <si>
    <t>2010 Total</t>
  </si>
  <si>
    <t xml:space="preserve">2011 Total </t>
  </si>
  <si>
    <t xml:space="preserve"> </t>
  </si>
  <si>
    <t>2012 Total</t>
  </si>
  <si>
    <t>2013 Total</t>
  </si>
  <si>
    <t xml:space="preserve">2014 Total </t>
  </si>
  <si>
    <t>2015 Total</t>
  </si>
  <si>
    <t>2016 Total</t>
  </si>
  <si>
    <t>Year 2018</t>
  </si>
  <si>
    <t>Total 2018</t>
  </si>
  <si>
    <t>2017 Total</t>
  </si>
  <si>
    <t>2018 Total</t>
  </si>
  <si>
    <t>168</t>
  </si>
  <si>
    <t>52,066,949</t>
  </si>
  <si>
    <t>103</t>
  </si>
  <si>
    <t xml:space="preserve">2019 Building Permit Summary </t>
  </si>
  <si>
    <t>Total 2019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</si>
  <si>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</si>
  <si>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Year 2020</t>
  </si>
  <si>
    <t xml:space="preserve">2020 Building Permit Summary </t>
  </si>
  <si>
    <t>Total 2020</t>
  </si>
  <si>
    <t>Year 2019</t>
  </si>
  <si>
    <t>Year 2021</t>
  </si>
  <si>
    <t>Total 2021</t>
  </si>
  <si>
    <t>Year 2022</t>
  </si>
  <si>
    <t>Total 2022</t>
  </si>
  <si>
    <t>Year 2023</t>
  </si>
  <si>
    <t>Total 2023</t>
  </si>
  <si>
    <t>Total 2024</t>
  </si>
  <si>
    <t>Year 2024</t>
  </si>
  <si>
    <t>Year 2025</t>
  </si>
  <si>
    <t>Total 2025</t>
  </si>
  <si>
    <t>Year 2026</t>
  </si>
  <si>
    <t>Total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</si>
</sst>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5" formatCode="&quot;$&quot;#,##0_);\(&quot;$&quot;#,##0\)"/>
    <numFmt numFmtId="6" formatCode="&quot;$&quot;#,##0_);[Red]\(&quot;$&quot;#,##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0_);\(0\)"/>
    <numFmt numFmtId="166" formatCode="_(* #,##0_);_(* \(#,##0\);_(* &quot;-&quot;??_);_(@_)"/>
  </numFmts>
  <fonts count="11" x14ac:knownFonts="1">
    <font>
      <sz val="10"/>
      <name val="Arial"/>
    </font>
    <font>
      <sz val="10"/>
      <name val="Arial"/>
    </font>
    <font>
      <b/>
      <sz val="16"/>
      <name val="Arial"/>
      <family val="2"/>
    </font>
    <font>
      <sz val="16"/>
      <name val="Arial"/>
      <family val="2"/>
    </font>
    <font>
      <sz val="14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sz val="18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darkGray"/>
    </fill>
  </fills>
  <borders count="40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18">
    <xf numFmtId="0" fontId="0" fillId="0" borderId="0" xfId="0"/>
    <xf numFmtId="3" fontId="0" fillId="0" borderId="0" xfId="0" applyNumberFormat="1"/>
    <xf numFmtId="3" fontId="3" fillId="0" borderId="0" xfId="0" applyNumberFormat="1" applyFont="1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3" fontId="2" fillId="0" borderId="1" xfId="0" applyNumberFormat="1" applyFont="1" applyBorder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3" fontId="3" fillId="0" borderId="1" xfId="0" applyNumberFormat="1" applyFont="1" applyBorder="1"/>
    <xf numFmtId="0" fontId="3" fillId="0" borderId="0" xfId="0" applyFont="1"/>
    <xf numFmtId="0" fontId="3" fillId="0" borderId="4" xfId="0" applyFont="1" applyBorder="1"/>
    <xf numFmtId="0" fontId="3" fillId="0" borderId="5" xfId="0" applyFont="1" applyBorder="1"/>
    <xf numFmtId="3" fontId="2" fillId="0" borderId="6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 wrapText="1"/>
    </xf>
    <xf numFmtId="0" fontId="3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3" fontId="2" fillId="0" borderId="10" xfId="0" applyNumberFormat="1" applyFont="1" applyBorder="1" applyAlignment="1">
      <alignment horizontal="center"/>
    </xf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3" fontId="3" fillId="0" borderId="0" xfId="0" applyNumberFormat="1" applyFont="1" applyBorder="1"/>
    <xf numFmtId="164" fontId="3" fillId="0" borderId="0" xfId="0" applyNumberFormat="1" applyFont="1"/>
    <xf numFmtId="3" fontId="3" fillId="0" borderId="8" xfId="0" applyNumberFormat="1" applyFont="1" applyBorder="1" applyAlignment="1">
      <alignment horizontal="center"/>
    </xf>
    <xf numFmtId="0" fontId="7" fillId="0" borderId="0" xfId="0" applyFont="1"/>
    <xf numFmtId="0" fontId="3" fillId="0" borderId="0" xfId="0" applyFont="1" applyFill="1"/>
    <xf numFmtId="3" fontId="2" fillId="0" borderId="0" xfId="0" applyNumberFormat="1" applyFont="1" applyBorder="1"/>
    <xf numFmtId="0" fontId="3" fillId="0" borderId="11" xfId="0" applyFont="1" applyBorder="1" applyAlignment="1">
      <alignment horizontal="left"/>
    </xf>
    <xf numFmtId="0" fontId="3" fillId="0" borderId="12" xfId="0" applyFont="1" applyBorder="1" applyAlignment="1">
      <alignment horizontal="left"/>
    </xf>
    <xf numFmtId="0" fontId="3" fillId="0" borderId="13" xfId="0" applyFont="1" applyBorder="1" applyAlignment="1">
      <alignment horizontal="left"/>
    </xf>
    <xf numFmtId="0" fontId="2" fillId="0" borderId="14" xfId="0" applyFont="1" applyBorder="1" applyAlignment="1">
      <alignment horizontal="center"/>
    </xf>
    <xf numFmtId="3" fontId="2" fillId="0" borderId="15" xfId="0" applyNumberFormat="1" applyFont="1" applyBorder="1" applyAlignment="1">
      <alignment horizontal="center"/>
    </xf>
    <xf numFmtId="0" fontId="6" fillId="0" borderId="14" xfId="0" applyFont="1" applyBorder="1" applyAlignment="1">
      <alignment horizontal="center" wrapText="1"/>
    </xf>
    <xf numFmtId="0" fontId="6" fillId="0" borderId="16" xfId="0" applyFont="1" applyBorder="1" applyAlignment="1">
      <alignment horizontal="center"/>
    </xf>
    <xf numFmtId="3" fontId="6" fillId="0" borderId="15" xfId="0" applyNumberFormat="1" applyFont="1" applyBorder="1" applyAlignment="1">
      <alignment horizontal="center"/>
    </xf>
    <xf numFmtId="3" fontId="2" fillId="0" borderId="17" xfId="0" applyNumberFormat="1" applyFont="1" applyBorder="1" applyAlignment="1">
      <alignment horizontal="center"/>
    </xf>
    <xf numFmtId="3" fontId="2" fillId="0" borderId="18" xfId="0" applyNumberFormat="1" applyFont="1" applyBorder="1" applyAlignment="1">
      <alignment horizontal="center"/>
    </xf>
    <xf numFmtId="3" fontId="2" fillId="0" borderId="19" xfId="0" applyNumberFormat="1" applyFont="1" applyBorder="1" applyAlignment="1">
      <alignment horizontal="center"/>
    </xf>
    <xf numFmtId="0" fontId="3" fillId="0" borderId="8" xfId="0" applyFont="1" applyBorder="1"/>
    <xf numFmtId="0" fontId="3" fillId="0" borderId="20" xfId="0" applyFont="1" applyBorder="1"/>
    <xf numFmtId="0" fontId="3" fillId="0" borderId="7" xfId="0" applyFont="1" applyBorder="1"/>
    <xf numFmtId="0" fontId="3" fillId="0" borderId="21" xfId="0" applyFont="1" applyBorder="1"/>
    <xf numFmtId="0" fontId="2" fillId="0" borderId="0" xfId="0" applyFont="1" applyBorder="1" applyAlignment="1">
      <alignment horizontal="center"/>
    </xf>
    <xf numFmtId="3" fontId="2" fillId="0" borderId="0" xfId="0" applyNumberFormat="1" applyFont="1" applyBorder="1" applyAlignment="1">
      <alignment horizontal="center"/>
    </xf>
    <xf numFmtId="3" fontId="3" fillId="0" borderId="0" xfId="0" applyNumberFormat="1" applyFont="1" applyBorder="1" applyAlignment="1">
      <alignment horizontal="center"/>
    </xf>
    <xf numFmtId="3" fontId="3" fillId="0" borderId="8" xfId="0" applyNumberFormat="1" applyFont="1" applyBorder="1"/>
    <xf numFmtId="164" fontId="3" fillId="0" borderId="8" xfId="0" applyNumberFormat="1" applyFont="1" applyBorder="1"/>
    <xf numFmtId="0" fontId="3" fillId="0" borderId="8" xfId="0" applyFont="1" applyFill="1" applyBorder="1" applyAlignment="1">
      <alignment horizontal="center"/>
    </xf>
    <xf numFmtId="3" fontId="3" fillId="2" borderId="8" xfId="0" applyNumberFormat="1" applyFont="1" applyFill="1" applyBorder="1" applyAlignment="1">
      <alignment horizontal="center"/>
    </xf>
    <xf numFmtId="3" fontId="3" fillId="2" borderId="8" xfId="0" applyNumberFormat="1" applyFont="1" applyFill="1" applyBorder="1"/>
    <xf numFmtId="3" fontId="3" fillId="3" borderId="8" xfId="0" applyNumberFormat="1" applyFont="1" applyFill="1" applyBorder="1" applyAlignment="1">
      <alignment horizontal="center"/>
    </xf>
    <xf numFmtId="3" fontId="3" fillId="3" borderId="8" xfId="0" applyNumberFormat="1" applyFont="1" applyFill="1" applyBorder="1"/>
    <xf numFmtId="0" fontId="3" fillId="3" borderId="8" xfId="0" applyFont="1" applyFill="1" applyBorder="1" applyAlignment="1">
      <alignment horizontal="center"/>
    </xf>
    <xf numFmtId="37" fontId="3" fillId="0" borderId="22" xfId="0" applyNumberFormat="1" applyFont="1" applyBorder="1"/>
    <xf numFmtId="37" fontId="2" fillId="0" borderId="23" xfId="0" applyNumberFormat="1" applyFont="1" applyBorder="1"/>
    <xf numFmtId="37" fontId="2" fillId="0" borderId="24" xfId="0" applyNumberFormat="1" applyFont="1" applyBorder="1"/>
    <xf numFmtId="5" fontId="3" fillId="0" borderId="25" xfId="0" applyNumberFormat="1" applyFont="1" applyBorder="1"/>
    <xf numFmtId="5" fontId="3" fillId="0" borderId="26" xfId="0" applyNumberFormat="1" applyFont="1" applyBorder="1"/>
    <xf numFmtId="5" fontId="2" fillId="0" borderId="9" xfId="0" applyNumberFormat="1" applyFont="1" applyBorder="1"/>
    <xf numFmtId="5" fontId="3" fillId="0" borderId="22" xfId="0" applyNumberFormat="1" applyFont="1" applyBorder="1"/>
    <xf numFmtId="3" fontId="3" fillId="0" borderId="8" xfId="0" applyNumberFormat="1" applyFont="1" applyBorder="1" applyAlignment="1">
      <alignment horizontal="right"/>
    </xf>
    <xf numFmtId="164" fontId="3" fillId="0" borderId="8" xfId="0" applyNumberFormat="1" applyFont="1" applyBorder="1" applyAlignment="1">
      <alignment horizontal="right"/>
    </xf>
    <xf numFmtId="3" fontId="2" fillId="0" borderId="27" xfId="0" applyNumberFormat="1" applyFont="1" applyBorder="1" applyAlignment="1">
      <alignment horizontal="center"/>
    </xf>
    <xf numFmtId="37" fontId="2" fillId="0" borderId="28" xfId="0" applyNumberFormat="1" applyFont="1" applyBorder="1"/>
    <xf numFmtId="3" fontId="2" fillId="0" borderId="29" xfId="0" applyNumberFormat="1" applyFont="1" applyBorder="1" applyAlignment="1">
      <alignment horizontal="center"/>
    </xf>
    <xf numFmtId="5" fontId="2" fillId="0" borderId="0" xfId="0" applyNumberFormat="1" applyFont="1" applyBorder="1"/>
    <xf numFmtId="0" fontId="3" fillId="0" borderId="30" xfId="0" applyFont="1" applyBorder="1" applyAlignment="1">
      <alignment horizontal="center"/>
    </xf>
    <xf numFmtId="3" fontId="3" fillId="0" borderId="30" xfId="0" applyNumberFormat="1" applyFont="1" applyBorder="1" applyAlignment="1">
      <alignment horizontal="center"/>
    </xf>
    <xf numFmtId="164" fontId="3" fillId="0" borderId="30" xfId="0" applyNumberFormat="1" applyFont="1" applyBorder="1" applyAlignment="1">
      <alignment horizontal="right"/>
    </xf>
    <xf numFmtId="37" fontId="3" fillId="0" borderId="8" xfId="0" applyNumberFormat="1" applyFont="1" applyBorder="1"/>
    <xf numFmtId="5" fontId="3" fillId="0" borderId="8" xfId="0" applyNumberFormat="1" applyFont="1" applyBorder="1"/>
    <xf numFmtId="5" fontId="3" fillId="0" borderId="6" xfId="0" applyNumberFormat="1" applyFont="1" applyBorder="1"/>
    <xf numFmtId="0" fontId="3" fillId="0" borderId="31" xfId="0" applyFont="1" applyBorder="1" applyAlignment="1">
      <alignment horizontal="center"/>
    </xf>
    <xf numFmtId="0" fontId="3" fillId="0" borderId="32" xfId="0" applyFont="1" applyBorder="1" applyAlignment="1">
      <alignment horizontal="center"/>
    </xf>
    <xf numFmtId="0" fontId="2" fillId="0" borderId="33" xfId="0" applyFont="1" applyBorder="1" applyAlignment="1">
      <alignment horizontal="center"/>
    </xf>
    <xf numFmtId="0" fontId="3" fillId="0" borderId="11" xfId="0" applyFont="1" applyBorder="1"/>
    <xf numFmtId="0" fontId="3" fillId="0" borderId="34" xfId="0" applyFont="1" applyBorder="1"/>
    <xf numFmtId="0" fontId="3" fillId="0" borderId="22" xfId="0" applyFont="1" applyBorder="1"/>
    <xf numFmtId="0" fontId="3" fillId="0" borderId="6" xfId="0" applyFont="1" applyBorder="1"/>
    <xf numFmtId="0" fontId="2" fillId="0" borderId="35" xfId="0" applyFont="1" applyBorder="1" applyAlignment="1">
      <alignment horizontal="center" wrapText="1"/>
    </xf>
    <xf numFmtId="0" fontId="3" fillId="0" borderId="36" xfId="0" applyFont="1" applyBorder="1"/>
    <xf numFmtId="0" fontId="3" fillId="0" borderId="26" xfId="0" applyFont="1" applyBorder="1"/>
    <xf numFmtId="0" fontId="3" fillId="0" borderId="30" xfId="0" applyFont="1" applyBorder="1"/>
    <xf numFmtId="0" fontId="2" fillId="0" borderId="7" xfId="0" applyFont="1" applyBorder="1" applyAlignment="1">
      <alignment horizontal="center"/>
    </xf>
    <xf numFmtId="0" fontId="6" fillId="0" borderId="7" xfId="0" applyFont="1" applyBorder="1" applyAlignment="1">
      <alignment horizontal="center" wrapText="1"/>
    </xf>
    <xf numFmtId="0" fontId="6" fillId="0" borderId="21" xfId="0" applyFont="1" applyBorder="1" applyAlignment="1">
      <alignment horizontal="center"/>
    </xf>
    <xf numFmtId="3" fontId="6" fillId="0" borderId="6" xfId="0" applyNumberFormat="1" applyFont="1" applyBorder="1" applyAlignment="1">
      <alignment horizontal="center"/>
    </xf>
    <xf numFmtId="42" fontId="3" fillId="0" borderId="26" xfId="0" applyNumberFormat="1" applyFont="1" applyBorder="1"/>
    <xf numFmtId="42" fontId="3" fillId="0" borderId="22" xfId="0" applyNumberFormat="1" applyFont="1" applyBorder="1"/>
    <xf numFmtId="42" fontId="3" fillId="0" borderId="6" xfId="0" applyNumberFormat="1" applyFont="1" applyBorder="1"/>
    <xf numFmtId="41" fontId="3" fillId="0" borderId="26" xfId="0" applyNumberFormat="1" applyFont="1" applyBorder="1"/>
    <xf numFmtId="41" fontId="3" fillId="0" borderId="22" xfId="0" applyNumberFormat="1" applyFont="1" applyBorder="1"/>
    <xf numFmtId="41" fontId="3" fillId="0" borderId="6" xfId="0" applyNumberFormat="1" applyFont="1" applyBorder="1"/>
    <xf numFmtId="3" fontId="3" fillId="0" borderId="26" xfId="0" applyNumberFormat="1" applyFont="1" applyBorder="1"/>
    <xf numFmtId="3" fontId="3" fillId="0" borderId="22" xfId="0" applyNumberFormat="1" applyFont="1" applyBorder="1"/>
    <xf numFmtId="3" fontId="3" fillId="0" borderId="6" xfId="0" applyNumberFormat="1" applyFont="1" applyBorder="1"/>
    <xf numFmtId="3" fontId="2" fillId="0" borderId="23" xfId="0" applyNumberFormat="1" applyFont="1" applyBorder="1"/>
    <xf numFmtId="37" fontId="3" fillId="0" borderId="26" xfId="0" applyNumberFormat="1" applyFont="1" applyBorder="1"/>
    <xf numFmtId="37" fontId="3" fillId="0" borderId="6" xfId="0" applyNumberFormat="1" applyFont="1" applyBorder="1"/>
    <xf numFmtId="0" fontId="3" fillId="0" borderId="36" xfId="0" applyFont="1" applyBorder="1" applyAlignment="1">
      <alignment horizontal="center"/>
    </xf>
    <xf numFmtId="6" fontId="3" fillId="0" borderId="22" xfId="0" applyNumberFormat="1" applyFont="1" applyBorder="1"/>
    <xf numFmtId="2" fontId="3" fillId="0" borderId="20" xfId="0" applyNumberFormat="1" applyFont="1" applyBorder="1"/>
    <xf numFmtId="165" fontId="3" fillId="0" borderId="8" xfId="0" applyNumberFormat="1" applyFont="1" applyBorder="1" applyAlignment="1">
      <alignment horizontal="center"/>
    </xf>
    <xf numFmtId="1" fontId="3" fillId="0" borderId="8" xfId="0" applyNumberFormat="1" applyFont="1" applyBorder="1"/>
    <xf numFmtId="1" fontId="3" fillId="0" borderId="8" xfId="0" applyNumberFormat="1" applyFont="1" applyBorder="1" applyAlignment="1">
      <alignment horizontal="center"/>
    </xf>
    <xf numFmtId="0" fontId="3" fillId="0" borderId="20" xfId="0" applyNumberFormat="1" applyFont="1" applyBorder="1"/>
    <xf numFmtId="0" fontId="10" fillId="0" borderId="33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3" fontId="10" fillId="0" borderId="1" xfId="0" applyNumberFormat="1" applyFont="1" applyBorder="1"/>
    <xf numFmtId="0" fontId="7" fillId="0" borderId="31" xfId="0" applyFont="1" applyBorder="1" applyAlignment="1">
      <alignment horizontal="center"/>
    </xf>
    <xf numFmtId="3" fontId="7" fillId="0" borderId="1" xfId="0" applyNumberFormat="1" applyFont="1" applyBorder="1"/>
    <xf numFmtId="0" fontId="7" fillId="0" borderId="11" xfId="0" applyFont="1" applyBorder="1"/>
    <xf numFmtId="0" fontId="7" fillId="0" borderId="34" xfId="0" applyFont="1" applyBorder="1"/>
    <xf numFmtId="0" fontId="10" fillId="0" borderId="7" xfId="0" applyFont="1" applyBorder="1" applyAlignment="1">
      <alignment horizontal="center"/>
    </xf>
    <xf numFmtId="3" fontId="10" fillId="0" borderId="6" xfId="0" applyNumberFormat="1" applyFont="1" applyBorder="1" applyAlignment="1">
      <alignment horizontal="center"/>
    </xf>
    <xf numFmtId="0" fontId="10" fillId="0" borderId="7" xfId="0" applyFont="1" applyBorder="1" applyAlignment="1">
      <alignment horizontal="center" wrapText="1"/>
    </xf>
    <xf numFmtId="0" fontId="10" fillId="0" borderId="21" xfId="0" applyFont="1" applyBorder="1" applyAlignment="1">
      <alignment horizontal="center"/>
    </xf>
    <xf numFmtId="0" fontId="10" fillId="0" borderId="35" xfId="0" applyFont="1" applyBorder="1" applyAlignment="1">
      <alignment horizontal="center" wrapText="1"/>
    </xf>
    <xf numFmtId="0" fontId="7" fillId="0" borderId="11" xfId="0" applyFont="1" applyBorder="1" applyAlignment="1">
      <alignment horizontal="left"/>
    </xf>
    <xf numFmtId="0" fontId="7" fillId="0" borderId="36" xfId="0" applyFont="1" applyBorder="1"/>
    <xf numFmtId="41" fontId="7" fillId="0" borderId="26" xfId="0" applyNumberFormat="1" applyFont="1" applyBorder="1"/>
    <xf numFmtId="0" fontId="7" fillId="0" borderId="30" xfId="0" applyFont="1" applyBorder="1"/>
    <xf numFmtId="37" fontId="7" fillId="0" borderId="26" xfId="0" applyNumberFormat="1" applyFont="1" applyBorder="1"/>
    <xf numFmtId="42" fontId="7" fillId="0" borderId="26" xfId="0" applyNumberFormat="1" applyFont="1" applyBorder="1"/>
    <xf numFmtId="3" fontId="7" fillId="0" borderId="26" xfId="0" applyNumberFormat="1" applyFont="1" applyBorder="1"/>
    <xf numFmtId="0" fontId="7" fillId="0" borderId="32" xfId="0" applyFont="1" applyBorder="1" applyAlignment="1">
      <alignment horizontal="center"/>
    </xf>
    <xf numFmtId="5" fontId="7" fillId="0" borderId="26" xfId="0" applyNumberFormat="1" applyFont="1" applyBorder="1"/>
    <xf numFmtId="0" fontId="7" fillId="0" borderId="12" xfId="0" applyFont="1" applyBorder="1" applyAlignment="1">
      <alignment horizontal="left"/>
    </xf>
    <xf numFmtId="0" fontId="7" fillId="0" borderId="20" xfId="0" applyFont="1" applyBorder="1"/>
    <xf numFmtId="41" fontId="7" fillId="0" borderId="22" xfId="0" applyNumberFormat="1" applyFont="1" applyBorder="1"/>
    <xf numFmtId="37" fontId="7" fillId="0" borderId="22" xfId="0" applyNumberFormat="1" applyFont="1" applyBorder="1"/>
    <xf numFmtId="0" fontId="7" fillId="0" borderId="8" xfId="0" applyFont="1" applyBorder="1"/>
    <xf numFmtId="42" fontId="7" fillId="0" borderId="22" xfId="0" applyNumberFormat="1" applyFont="1" applyBorder="1"/>
    <xf numFmtId="3" fontId="7" fillId="0" borderId="22" xfId="0" applyNumberFormat="1" applyFont="1" applyBorder="1"/>
    <xf numFmtId="0" fontId="7" fillId="0" borderId="22" xfId="0" applyFont="1" applyBorder="1"/>
    <xf numFmtId="0" fontId="7" fillId="0" borderId="20" xfId="0" applyNumberFormat="1" applyFont="1" applyBorder="1"/>
    <xf numFmtId="6" fontId="7" fillId="0" borderId="22" xfId="0" applyNumberFormat="1" applyFont="1" applyBorder="1"/>
    <xf numFmtId="0" fontId="7" fillId="0" borderId="13" xfId="0" applyFont="1" applyBorder="1" applyAlignment="1">
      <alignment horizontal="left"/>
    </xf>
    <xf numFmtId="0" fontId="7" fillId="0" borderId="7" xfId="0" applyFont="1" applyBorder="1"/>
    <xf numFmtId="41" fontId="7" fillId="0" borderId="6" xfId="0" applyNumberFormat="1" applyFont="1" applyBorder="1"/>
    <xf numFmtId="0" fontId="7" fillId="0" borderId="21" xfId="0" applyFont="1" applyBorder="1"/>
    <xf numFmtId="37" fontId="7" fillId="0" borderId="6" xfId="0" applyNumberFormat="1" applyFont="1" applyBorder="1"/>
    <xf numFmtId="42" fontId="7" fillId="0" borderId="6" xfId="0" applyNumberFormat="1" applyFont="1" applyBorder="1"/>
    <xf numFmtId="3" fontId="7" fillId="0" borderId="6" xfId="0" applyNumberFormat="1" applyFont="1" applyBorder="1"/>
    <xf numFmtId="0" fontId="7" fillId="0" borderId="6" xfId="0" applyFont="1" applyBorder="1"/>
    <xf numFmtId="0" fontId="10" fillId="0" borderId="9" xfId="0" applyFont="1" applyBorder="1" applyAlignment="1">
      <alignment horizontal="center"/>
    </xf>
    <xf numFmtId="3" fontId="10" fillId="0" borderId="18" xfId="0" applyNumberFormat="1" applyFont="1" applyBorder="1" applyAlignment="1">
      <alignment horizontal="center"/>
    </xf>
    <xf numFmtId="37" fontId="10" fillId="0" borderId="23" xfId="0" applyNumberFormat="1" applyFont="1" applyBorder="1"/>
    <xf numFmtId="3" fontId="10" fillId="0" borderId="19" xfId="0" applyNumberFormat="1" applyFont="1" applyBorder="1" applyAlignment="1">
      <alignment horizontal="center"/>
    </xf>
    <xf numFmtId="37" fontId="10" fillId="0" borderId="24" xfId="0" applyNumberFormat="1" applyFont="1" applyBorder="1"/>
    <xf numFmtId="3" fontId="10" fillId="0" borderId="23" xfId="0" applyNumberFormat="1" applyFont="1" applyBorder="1"/>
    <xf numFmtId="3" fontId="10" fillId="0" borderId="10" xfId="0" applyNumberFormat="1" applyFont="1" applyBorder="1" applyAlignment="1">
      <alignment horizontal="center"/>
    </xf>
    <xf numFmtId="5" fontId="10" fillId="0" borderId="9" xfId="0" applyNumberFormat="1" applyFont="1" applyBorder="1"/>
    <xf numFmtId="41" fontId="7" fillId="0" borderId="22" xfId="0" applyNumberFormat="1" applyFont="1" applyFill="1" applyBorder="1"/>
    <xf numFmtId="0" fontId="7" fillId="0" borderId="20" xfId="0" applyFont="1" applyFill="1" applyBorder="1"/>
    <xf numFmtId="0" fontId="7" fillId="0" borderId="8" xfId="0" applyFont="1" applyFill="1" applyBorder="1"/>
    <xf numFmtId="37" fontId="7" fillId="0" borderId="22" xfId="0" applyNumberFormat="1" applyFont="1" applyFill="1" applyBorder="1"/>
    <xf numFmtId="42" fontId="7" fillId="0" borderId="22" xfId="0" applyNumberFormat="1" applyFont="1" applyFill="1" applyBorder="1"/>
    <xf numFmtId="3" fontId="7" fillId="0" borderId="22" xfId="0" applyNumberFormat="1" applyFont="1" applyFill="1" applyBorder="1"/>
    <xf numFmtId="0" fontId="7" fillId="0" borderId="22" xfId="0" applyFont="1" applyFill="1" applyBorder="1"/>
    <xf numFmtId="0" fontId="7" fillId="0" borderId="32" xfId="0" applyFont="1" applyFill="1" applyBorder="1" applyAlignment="1">
      <alignment horizontal="center"/>
    </xf>
    <xf numFmtId="5" fontId="7" fillId="0" borderId="26" xfId="0" applyNumberFormat="1" applyFont="1" applyFill="1" applyBorder="1"/>
    <xf numFmtId="164" fontId="7" fillId="0" borderId="26" xfId="0" applyNumberFormat="1" applyFont="1" applyBorder="1"/>
    <xf numFmtId="0" fontId="7" fillId="0" borderId="12" xfId="0" applyFont="1" applyFill="1" applyBorder="1" applyAlignment="1">
      <alignment horizontal="left"/>
    </xf>
    <xf numFmtId="166" fontId="7" fillId="0" borderId="20" xfId="1" applyNumberFormat="1" applyFont="1" applyFill="1" applyBorder="1"/>
    <xf numFmtId="37" fontId="7" fillId="0" borderId="6" xfId="0" applyNumberFormat="1" applyFont="1" applyFill="1" applyBorder="1"/>
    <xf numFmtId="37" fontId="10" fillId="0" borderId="23" xfId="0" applyNumberFormat="1" applyFont="1" applyFill="1" applyBorder="1"/>
    <xf numFmtId="41" fontId="7" fillId="0" borderId="32" xfId="0" applyNumberFormat="1" applyFont="1" applyBorder="1" applyAlignment="1">
      <alignment horizontal="center"/>
    </xf>
    <xf numFmtId="1" fontId="7" fillId="0" borderId="36" xfId="2" applyNumberFormat="1" applyFont="1" applyBorder="1"/>
    <xf numFmtId="1" fontId="7" fillId="0" borderId="26" xfId="2" applyNumberFormat="1" applyFont="1" applyBorder="1"/>
    <xf numFmtId="1" fontId="7" fillId="0" borderId="26" xfId="0" applyNumberFormat="1" applyFont="1" applyBorder="1"/>
    <xf numFmtId="0" fontId="10" fillId="0" borderId="3" xfId="0" applyFont="1" applyFill="1" applyBorder="1" applyAlignment="1">
      <alignment horizontal="center"/>
    </xf>
    <xf numFmtId="3" fontId="10" fillId="0" borderId="1" xfId="0" applyNumberFormat="1" applyFont="1" applyFill="1" applyBorder="1"/>
    <xf numFmtId="0" fontId="10" fillId="0" borderId="7" xfId="0" applyFont="1" applyFill="1" applyBorder="1" applyAlignment="1">
      <alignment horizontal="center"/>
    </xf>
    <xf numFmtId="3" fontId="10" fillId="0" borderId="6" xfId="0" applyNumberFormat="1" applyFont="1" applyFill="1" applyBorder="1" applyAlignment="1">
      <alignment horizontal="center"/>
    </xf>
    <xf numFmtId="1" fontId="7" fillId="0" borderId="36" xfId="2" applyNumberFormat="1" applyFont="1" applyFill="1" applyBorder="1"/>
    <xf numFmtId="1" fontId="7" fillId="0" borderId="26" xfId="2" applyNumberFormat="1" applyFont="1" applyFill="1" applyBorder="1"/>
    <xf numFmtId="3" fontId="7" fillId="0" borderId="8" xfId="0" applyNumberFormat="1" applyFont="1" applyBorder="1"/>
    <xf numFmtId="0" fontId="7" fillId="0" borderId="14" xfId="0" applyFont="1" applyBorder="1"/>
    <xf numFmtId="3" fontId="10" fillId="0" borderId="37" xfId="0" applyNumberFormat="1" applyFont="1" applyBorder="1" applyAlignment="1">
      <alignment horizontal="center"/>
    </xf>
    <xf numFmtId="6" fontId="7" fillId="0" borderId="26" xfId="0" applyNumberFormat="1" applyFont="1" applyBorder="1"/>
    <xf numFmtId="164" fontId="7" fillId="0" borderId="30" xfId="0" applyNumberFormat="1" applyFont="1" applyBorder="1"/>
    <xf numFmtId="164" fontId="7" fillId="0" borderId="22" xfId="0" applyNumberFormat="1" applyFont="1" applyBorder="1"/>
    <xf numFmtId="164" fontId="7" fillId="0" borderId="26" xfId="2" applyNumberFormat="1" applyFont="1" applyBorder="1"/>
    <xf numFmtId="0" fontId="10" fillId="0" borderId="16" xfId="0" applyFont="1" applyBorder="1" applyAlignment="1">
      <alignment horizontal="center"/>
    </xf>
    <xf numFmtId="0" fontId="7" fillId="0" borderId="8" xfId="0" applyFont="1" applyBorder="1" applyAlignment="1">
      <alignment horizontal="right"/>
    </xf>
    <xf numFmtId="0" fontId="7" fillId="0" borderId="0" xfId="0" applyFont="1" applyAlignment="1">
      <alignment horizontal="right"/>
    </xf>
    <xf numFmtId="0" fontId="7" fillId="0" borderId="8" xfId="0" applyFont="1" applyFill="1" applyBorder="1" applyAlignment="1">
      <alignment horizontal="right"/>
    </xf>
    <xf numFmtId="3" fontId="7" fillId="0" borderId="8" xfId="0" applyNumberFormat="1" applyFont="1" applyBorder="1" applyAlignment="1">
      <alignment horizontal="right"/>
    </xf>
    <xf numFmtId="0" fontId="7" fillId="0" borderId="16" xfId="0" applyFont="1" applyBorder="1" applyAlignment="1">
      <alignment horizontal="right"/>
    </xf>
    <xf numFmtId="0" fontId="10" fillId="0" borderId="3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10" fillId="0" borderId="38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31" xfId="0" applyFont="1" applyBorder="1" applyAlignment="1">
      <alignment horizontal="center"/>
    </xf>
    <xf numFmtId="3" fontId="10" fillId="0" borderId="11" xfId="0" applyNumberFormat="1" applyFont="1" applyBorder="1" applyAlignment="1">
      <alignment horizontal="center"/>
    </xf>
    <xf numFmtId="3" fontId="10" fillId="0" borderId="38" xfId="0" applyNumberFormat="1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39" xfId="0" applyFont="1" applyBorder="1" applyAlignment="1">
      <alignment horizontal="center"/>
    </xf>
    <xf numFmtId="0" fontId="7" fillId="0" borderId="38" xfId="0" applyFont="1" applyBorder="1" applyAlignment="1">
      <alignment horizontal="center"/>
    </xf>
    <xf numFmtId="0" fontId="10" fillId="0" borderId="11" xfId="0" applyFont="1" applyFill="1" applyBorder="1" applyAlignment="1">
      <alignment horizontal="center"/>
    </xf>
    <xf numFmtId="0" fontId="10" fillId="0" borderId="38" xfId="0" applyFont="1" applyFill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38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38" xfId="0" applyFont="1" applyBorder="1" applyAlignment="1"/>
    <xf numFmtId="0" fontId="2" fillId="0" borderId="39" xfId="0" applyFont="1" applyBorder="1" applyAlignment="1">
      <alignment horizontal="center"/>
    </xf>
    <xf numFmtId="0" fontId="2" fillId="0" borderId="31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39" xfId="0" applyFont="1" applyBorder="1" applyAlignment="1">
      <alignment horizontal="center"/>
    </xf>
    <xf numFmtId="0" fontId="5" fillId="0" borderId="38" xfId="0" applyFont="1" applyBorder="1" applyAlignment="1">
      <alignment horizontal="center"/>
    </xf>
    <xf numFmtId="3" fontId="2" fillId="0" borderId="11" xfId="0" applyNumberFormat="1" applyFont="1" applyBorder="1" applyAlignment="1">
      <alignment horizontal="center"/>
    </xf>
    <xf numFmtId="3" fontId="2" fillId="0" borderId="38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31" xfId="0" applyFont="1" applyBorder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9525</xdr:colOff>
      <xdr:row>177</xdr:row>
      <xdr:rowOff>9525</xdr:rowOff>
    </xdr:from>
    <xdr:to>
      <xdr:col>26</xdr:col>
      <xdr:colOff>9525</xdr:colOff>
      <xdr:row>180</xdr:row>
      <xdr:rowOff>9525</xdr:rowOff>
    </xdr:to>
    <xdr:sp macro="" textlink="">
      <xdr:nvSpPr>
        <xdr:cNvPr id="13208" name="Line 4">
          <a:extLst>
            <a:ext uri="{FF2B5EF4-FFF2-40B4-BE49-F238E27FC236}">
              <a16:creationId xmlns:a16="http://schemas.microsoft.com/office/drawing/2014/main" id="{4B2065BF-9A6C-9997-F1F7-F43EC592BEB0}"/>
            </a:ext>
          </a:extLst>
        </xdr:cNvPr>
        <xdr:cNvSpPr>
          <a:spLocks noChangeShapeType="1"/>
        </xdr:cNvSpPr>
      </xdr:nvSpPr>
      <xdr:spPr bwMode="auto">
        <a:xfrm>
          <a:off x="29127450" y="42043350"/>
          <a:ext cx="0" cy="942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177</xdr:row>
      <xdr:rowOff>28575</xdr:rowOff>
    </xdr:from>
    <xdr:to>
      <xdr:col>26</xdr:col>
      <xdr:colOff>9525</xdr:colOff>
      <xdr:row>177</xdr:row>
      <xdr:rowOff>28575</xdr:rowOff>
    </xdr:to>
    <xdr:sp macro="" textlink="">
      <xdr:nvSpPr>
        <xdr:cNvPr id="13209" name="Line 5">
          <a:extLst>
            <a:ext uri="{FF2B5EF4-FFF2-40B4-BE49-F238E27FC236}">
              <a16:creationId xmlns:a16="http://schemas.microsoft.com/office/drawing/2014/main" id="{5DF065D5-55C1-5064-EA03-FE3842B39950}"/>
            </a:ext>
          </a:extLst>
        </xdr:cNvPr>
        <xdr:cNvSpPr>
          <a:spLocks noChangeShapeType="1"/>
        </xdr:cNvSpPr>
      </xdr:nvSpPr>
      <xdr:spPr bwMode="auto">
        <a:xfrm flipH="1">
          <a:off x="0" y="42062400"/>
          <a:ext cx="29127450" cy="0"/>
        </a:xfrm>
        <a:prstGeom prst="line">
          <a:avLst/>
        </a:prstGeom>
        <a:noFill/>
        <a:ln w="285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177</xdr:row>
      <xdr:rowOff>0</xdr:rowOff>
    </xdr:from>
    <xdr:to>
      <xdr:col>1</xdr:col>
      <xdr:colOff>9525</xdr:colOff>
      <xdr:row>178</xdr:row>
      <xdr:rowOff>0</xdr:rowOff>
    </xdr:to>
    <xdr:sp macro="" textlink="">
      <xdr:nvSpPr>
        <xdr:cNvPr id="13210" name="Line 6">
          <a:extLst>
            <a:ext uri="{FF2B5EF4-FFF2-40B4-BE49-F238E27FC236}">
              <a16:creationId xmlns:a16="http://schemas.microsoft.com/office/drawing/2014/main" id="{CA13732B-AF04-CDC7-C7FC-D9F9C0AE56F4}"/>
            </a:ext>
          </a:extLst>
        </xdr:cNvPr>
        <xdr:cNvSpPr>
          <a:spLocks noChangeShapeType="1"/>
        </xdr:cNvSpPr>
      </xdr:nvSpPr>
      <xdr:spPr bwMode="auto">
        <a:xfrm>
          <a:off x="1504950" y="42033825"/>
          <a:ext cx="9525" cy="3143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H195"/>
  <sheetViews>
    <sheetView tabSelected="1" zoomScale="60" zoomScaleNormal="60" workbookViewId="0">
      <selection activeCell="Y8" sqref="Y8"/>
    </sheetView>
  </sheetViews>
  <sheetFormatPr defaultRowHeight="12.75" x14ac:dyDescent="0.2"/>
  <cols>
    <col min="1" max="1" width="22.5703125" customWidth="1"/>
    <col min="2" max="2" width="9.5703125" style="4" customWidth="1"/>
    <col min="3" max="3" width="23.28515625" style="1" bestFit="1" customWidth="1"/>
    <col min="4" max="4" width="9.5703125" style="4" customWidth="1"/>
    <col min="5" max="5" width="22.28515625" style="1" bestFit="1" customWidth="1"/>
    <col min="6" max="6" width="9.7109375" style="4" customWidth="1"/>
    <col min="7" max="7" width="17.85546875" style="4" bestFit="1" customWidth="1"/>
    <col min="8" max="8" width="21.28515625" style="1" bestFit="1" customWidth="1"/>
    <col min="9" max="9" width="9.5703125" style="4" customWidth="1"/>
    <col min="10" max="10" width="19.28515625" style="1" bestFit="1" customWidth="1"/>
    <col min="11" max="11" width="9.5703125" style="4" customWidth="1"/>
    <col min="12" max="12" width="19" style="1" bestFit="1" customWidth="1"/>
    <col min="13" max="13" width="9.5703125" style="4" customWidth="1"/>
    <col min="14" max="14" width="20.7109375" style="1" bestFit="1" customWidth="1"/>
    <col min="15" max="15" width="9.5703125" style="4" customWidth="1"/>
    <col min="16" max="16" width="24.42578125" style="1" bestFit="1" customWidth="1"/>
    <col min="17" max="17" width="9.5703125" style="4" customWidth="1"/>
    <col min="18" max="18" width="19.42578125" style="1" bestFit="1" customWidth="1"/>
    <col min="19" max="19" width="9.7109375" style="4" customWidth="1"/>
    <col min="20" max="20" width="21.28515625" style="1" bestFit="1" customWidth="1"/>
    <col min="21" max="21" width="9.7109375" style="4" customWidth="1"/>
    <col min="22" max="22" width="21.140625" style="1" bestFit="1" customWidth="1"/>
    <col min="23" max="23" width="9.7109375" style="4" customWidth="1"/>
    <col min="24" max="24" width="28" style="1" customWidth="1"/>
    <col min="25" max="25" width="26.7109375" style="4" customWidth="1"/>
    <col min="26" max="26" width="26.7109375" style="1" customWidth="1"/>
    <col min="28" max="28" width="11.28515625" bestFit="1" customWidth="1"/>
  </cols>
  <sheetData>
    <row r="1" spans="1:26" ht="23.25" x14ac:dyDescent="0.35">
      <c r="A1" s="106" t="s">
        <v>79</v>
      </c>
      <c r="B1" s="194" t="s">
        <v>0</v>
      </c>
      <c r="C1" s="195"/>
      <c r="D1" s="194" t="s">
        <v>41</v>
      </c>
      <c r="E1" s="195"/>
      <c r="F1" s="194" t="s">
        <v>35</v>
      </c>
      <c r="G1" s="196"/>
      <c r="H1" s="195"/>
      <c r="I1" s="194" t="s">
        <v>34</v>
      </c>
      <c r="J1" s="195"/>
      <c r="K1" s="191"/>
      <c r="L1" s="108"/>
      <c r="M1" s="191"/>
      <c r="N1" s="108"/>
      <c r="O1" s="194" t="s">
        <v>31</v>
      </c>
      <c r="P1" s="195"/>
      <c r="Q1" s="191"/>
      <c r="R1" s="108"/>
      <c r="S1" s="194" t="s">
        <v>38</v>
      </c>
      <c r="T1" s="195"/>
      <c r="U1" s="171"/>
      <c r="V1" s="172"/>
      <c r="W1" s="194" t="s">
        <v>39</v>
      </c>
      <c r="X1" s="195"/>
      <c r="Y1" s="109"/>
      <c r="Z1" s="110"/>
    </row>
    <row r="2" spans="1:26" ht="23.25" x14ac:dyDescent="0.35">
      <c r="A2" s="111"/>
      <c r="B2" s="192" t="s">
        <v>36</v>
      </c>
      <c r="C2" s="193"/>
      <c r="D2" s="197" t="s">
        <v>34</v>
      </c>
      <c r="E2" s="198"/>
      <c r="F2" s="199" t="s">
        <v>42</v>
      </c>
      <c r="G2" s="200"/>
      <c r="H2" s="201"/>
      <c r="I2" s="192" t="s">
        <v>33</v>
      </c>
      <c r="J2" s="193"/>
      <c r="K2" s="192" t="s">
        <v>32</v>
      </c>
      <c r="L2" s="193"/>
      <c r="M2" s="192" t="s">
        <v>31</v>
      </c>
      <c r="N2" s="193"/>
      <c r="O2" s="192" t="s">
        <v>33</v>
      </c>
      <c r="P2" s="193"/>
      <c r="Q2" s="192" t="s">
        <v>37</v>
      </c>
      <c r="R2" s="193"/>
      <c r="S2" s="192" t="s">
        <v>33</v>
      </c>
      <c r="T2" s="193"/>
      <c r="U2" s="202" t="s">
        <v>39</v>
      </c>
      <c r="V2" s="203"/>
      <c r="W2" s="192" t="s">
        <v>33</v>
      </c>
      <c r="X2" s="193"/>
      <c r="Y2" s="192" t="s">
        <v>80</v>
      </c>
      <c r="Z2" s="193"/>
    </row>
    <row r="3" spans="1:26" ht="70.5" thickBot="1" x14ac:dyDescent="0.4">
      <c r="A3" s="112"/>
      <c r="B3" s="113" t="s">
        <v>1</v>
      </c>
      <c r="C3" s="114" t="s">
        <v>2</v>
      </c>
      <c r="D3" s="113" t="s">
        <v>1</v>
      </c>
      <c r="E3" s="114" t="s">
        <v>2</v>
      </c>
      <c r="F3" s="115" t="s">
        <v>3</v>
      </c>
      <c r="G3" s="114" t="s">
        <v>40</v>
      </c>
      <c r="H3" s="114" t="s">
        <v>2</v>
      </c>
      <c r="I3" s="113" t="s">
        <v>1</v>
      </c>
      <c r="J3" s="114" t="s">
        <v>2</v>
      </c>
      <c r="K3" s="113" t="s">
        <v>1</v>
      </c>
      <c r="L3" s="114" t="s">
        <v>2</v>
      </c>
      <c r="M3" s="113" t="s">
        <v>1</v>
      </c>
      <c r="N3" s="114" t="s">
        <v>2</v>
      </c>
      <c r="O3" s="113" t="s">
        <v>1</v>
      </c>
      <c r="P3" s="114" t="s">
        <v>2</v>
      </c>
      <c r="Q3" s="113" t="s">
        <v>1</v>
      </c>
      <c r="R3" s="114" t="s">
        <v>2</v>
      </c>
      <c r="S3" s="113" t="s">
        <v>1</v>
      </c>
      <c r="T3" s="114" t="s">
        <v>2</v>
      </c>
      <c r="U3" s="173" t="s">
        <v>1</v>
      </c>
      <c r="V3" s="174" t="s">
        <v>2</v>
      </c>
      <c r="W3" s="113" t="s">
        <v>1</v>
      </c>
      <c r="X3" s="114" t="s">
        <v>2</v>
      </c>
      <c r="Y3" s="117" t="s">
        <v>3</v>
      </c>
      <c r="Z3" s="114" t="s">
        <v>2</v>
      </c>
    </row>
    <row r="4" spans="1:26" ht="23.25" x14ac:dyDescent="0.35">
      <c r="A4" s="118" t="s">
        <v>4</v>
      </c>
      <c r="B4" s="119">
        <v>24</v>
      </c>
      <c r="C4" s="180">
        <v>10578820</v>
      </c>
      <c r="D4" s="119">
        <v>4</v>
      </c>
      <c r="E4" s="180">
        <v>1680000</v>
      </c>
      <c r="F4" s="119">
        <v>3</v>
      </c>
      <c r="G4" s="185">
        <v>14</v>
      </c>
      <c r="H4" s="180">
        <v>3714000</v>
      </c>
      <c r="I4" s="119">
        <v>48</v>
      </c>
      <c r="J4" s="162">
        <v>1121078</v>
      </c>
      <c r="K4" s="170">
        <v>4</v>
      </c>
      <c r="L4" s="162">
        <v>306000</v>
      </c>
      <c r="M4" s="119">
        <v>0</v>
      </c>
      <c r="N4" s="162">
        <v>0</v>
      </c>
      <c r="O4" s="119">
        <v>3</v>
      </c>
      <c r="P4" s="183">
        <v>538700</v>
      </c>
      <c r="Q4" s="168">
        <v>0</v>
      </c>
      <c r="R4" s="182">
        <v>0</v>
      </c>
      <c r="S4" s="168">
        <v>3</v>
      </c>
      <c r="T4" s="183">
        <v>70500</v>
      </c>
      <c r="U4" s="168">
        <v>0</v>
      </c>
      <c r="V4" s="182">
        <v>0</v>
      </c>
      <c r="W4" s="168">
        <v>0</v>
      </c>
      <c r="X4" s="182">
        <v>0</v>
      </c>
      <c r="Y4" s="167">
        <f>B4+D4+F4+I4+K4+M4+O4+Q4+S4+U4</f>
        <v>89</v>
      </c>
      <c r="Z4" s="180">
        <f>C4+E4+H4+J4+L4+N4+P4+R4+T4+V4+X4</f>
        <v>18009098</v>
      </c>
    </row>
    <row r="5" spans="1:26" ht="23.25" x14ac:dyDescent="0.35">
      <c r="A5" s="127" t="s">
        <v>5</v>
      </c>
      <c r="B5" s="128">
        <v>19</v>
      </c>
      <c r="C5" s="180">
        <v>8367600</v>
      </c>
      <c r="D5" s="128">
        <v>10</v>
      </c>
      <c r="E5" s="180">
        <v>3828000</v>
      </c>
      <c r="F5" s="128">
        <v>13</v>
      </c>
      <c r="G5" s="185">
        <v>55</v>
      </c>
      <c r="H5" s="181">
        <v>12723400</v>
      </c>
      <c r="I5" s="128">
        <v>43</v>
      </c>
      <c r="J5" s="162">
        <v>932894</v>
      </c>
      <c r="K5" s="128">
        <v>7</v>
      </c>
      <c r="L5" s="162">
        <v>330000</v>
      </c>
      <c r="M5" s="128">
        <v>0</v>
      </c>
      <c r="N5" s="162">
        <v>0</v>
      </c>
      <c r="O5" s="128">
        <v>11</v>
      </c>
      <c r="P5" s="183">
        <v>2386000</v>
      </c>
      <c r="Q5" s="128">
        <v>0</v>
      </c>
      <c r="R5" s="182">
        <v>0</v>
      </c>
      <c r="S5" s="128">
        <v>1</v>
      </c>
      <c r="T5" s="183">
        <v>63618</v>
      </c>
      <c r="U5" s="154">
        <v>1</v>
      </c>
      <c r="V5" s="182">
        <v>77418549</v>
      </c>
      <c r="W5" s="128">
        <v>0</v>
      </c>
      <c r="X5" s="182">
        <v>0</v>
      </c>
      <c r="Y5" s="167">
        <f>B5+D5+F5+I5+K5+M5+O5+Q5+S5+U5</f>
        <v>105</v>
      </c>
      <c r="Z5" s="180">
        <f>C5+E5+H5+J5+L5+N5+P5+R5+T5+V5+X5</f>
        <v>106050061</v>
      </c>
    </row>
    <row r="6" spans="1:26" ht="23.25" x14ac:dyDescent="0.35">
      <c r="A6" s="127" t="s">
        <v>6</v>
      </c>
      <c r="B6" s="128">
        <v>30</v>
      </c>
      <c r="C6" s="180">
        <v>11346708</v>
      </c>
      <c r="D6" s="128">
        <v>10</v>
      </c>
      <c r="E6" s="180">
        <v>5292000</v>
      </c>
      <c r="F6" s="128">
        <v>4</v>
      </c>
      <c r="G6" s="185">
        <v>16</v>
      </c>
      <c r="H6" s="181">
        <v>5085000</v>
      </c>
      <c r="I6" s="128">
        <v>47</v>
      </c>
      <c r="J6" s="162">
        <v>876292</v>
      </c>
      <c r="K6" s="128">
        <v>26</v>
      </c>
      <c r="L6" s="162">
        <v>927000</v>
      </c>
      <c r="M6" s="135">
        <v>0</v>
      </c>
      <c r="N6" s="162">
        <v>0</v>
      </c>
      <c r="O6" s="128">
        <v>1</v>
      </c>
      <c r="P6" s="183">
        <v>180000</v>
      </c>
      <c r="Q6" s="128">
        <v>0</v>
      </c>
      <c r="R6" s="182">
        <v>0</v>
      </c>
      <c r="S6" s="128">
        <v>2</v>
      </c>
      <c r="T6" s="183">
        <v>81000</v>
      </c>
      <c r="U6" s="128">
        <v>0</v>
      </c>
      <c r="V6" s="182">
        <v>0</v>
      </c>
      <c r="W6" s="128">
        <v>0</v>
      </c>
      <c r="X6" s="182">
        <v>0</v>
      </c>
      <c r="Y6" s="167">
        <f>B6+D6+F6+I6+K6+M6+O6+Q6+S6+U6</f>
        <v>120</v>
      </c>
      <c r="Z6" s="180">
        <f>C6+E6+H6+J6+L6+N6+P6+R6+T6+V6+X6</f>
        <v>23788000</v>
      </c>
    </row>
    <row r="7" spans="1:26" ht="23.25" x14ac:dyDescent="0.35">
      <c r="A7" s="127" t="s">
        <v>7</v>
      </c>
      <c r="B7" s="128">
        <v>64</v>
      </c>
      <c r="C7" s="180">
        <v>25321581</v>
      </c>
      <c r="D7" s="128">
        <v>6</v>
      </c>
      <c r="E7" s="180">
        <v>3770000</v>
      </c>
      <c r="F7" s="128">
        <v>8</v>
      </c>
      <c r="G7" s="185">
        <v>57</v>
      </c>
      <c r="H7" s="181">
        <v>9223875</v>
      </c>
      <c r="I7" s="128">
        <v>31</v>
      </c>
      <c r="J7" s="162">
        <v>728029</v>
      </c>
      <c r="K7" s="128">
        <v>11</v>
      </c>
      <c r="L7" s="162">
        <v>505935</v>
      </c>
      <c r="M7" s="128">
        <v>0</v>
      </c>
      <c r="N7" s="162">
        <v>0</v>
      </c>
      <c r="O7" s="128">
        <v>6</v>
      </c>
      <c r="P7" s="183">
        <v>805500</v>
      </c>
      <c r="Q7" s="128">
        <v>0</v>
      </c>
      <c r="R7" s="182">
        <v>0</v>
      </c>
      <c r="S7" s="128">
        <v>3</v>
      </c>
      <c r="T7" s="183">
        <v>548000</v>
      </c>
      <c r="U7" s="128">
        <v>0</v>
      </c>
      <c r="V7" s="182">
        <v>0</v>
      </c>
      <c r="W7" s="128">
        <v>0</v>
      </c>
      <c r="X7" s="182">
        <v>0</v>
      </c>
      <c r="Y7" s="167">
        <f>B7+D7+F7+I7+K7+M7+O7+Q7+S7+U7</f>
        <v>129</v>
      </c>
      <c r="Z7" s="180">
        <f>C7+E7+H7+J7+L7+N7+P7+R7+T7+V7+X7</f>
        <v>40902920</v>
      </c>
    </row>
    <row r="8" spans="1:26" ht="23.25" x14ac:dyDescent="0.35">
      <c r="A8" s="127" t="s">
        <v>8</v>
      </c>
      <c r="B8" s="128">
        <v>42</v>
      </c>
      <c r="C8" s="180">
        <v>17648700</v>
      </c>
      <c r="D8" s="128">
        <v>7</v>
      </c>
      <c r="E8" s="180">
        <v>3650696</v>
      </c>
      <c r="F8" s="128">
        <v>11</v>
      </c>
      <c r="G8" s="185">
        <v>47</v>
      </c>
      <c r="H8" s="181">
        <v>12679028</v>
      </c>
      <c r="I8" s="128">
        <v>51</v>
      </c>
      <c r="J8" s="162">
        <v>1211634</v>
      </c>
      <c r="K8" s="128">
        <v>18</v>
      </c>
      <c r="L8" s="162">
        <v>619078</v>
      </c>
      <c r="M8" s="128">
        <v>0</v>
      </c>
      <c r="N8" s="162">
        <v>0</v>
      </c>
      <c r="O8" s="128">
        <v>4</v>
      </c>
      <c r="P8" s="183">
        <v>1680000</v>
      </c>
      <c r="Q8" s="128">
        <v>2</v>
      </c>
      <c r="R8" s="182">
        <v>4749000</v>
      </c>
      <c r="S8" s="128">
        <v>2</v>
      </c>
      <c r="T8" s="183">
        <v>25000</v>
      </c>
      <c r="U8" s="128">
        <v>0</v>
      </c>
      <c r="V8" s="182">
        <v>0</v>
      </c>
      <c r="W8" s="128">
        <v>0</v>
      </c>
      <c r="X8" s="182">
        <v>0</v>
      </c>
      <c r="Y8" s="167">
        <f>B8+D8+F8+I8+K8+M8+O8+Q8+S8+U8</f>
        <v>137</v>
      </c>
      <c r="Z8" s="180">
        <f>C8+E8+H8+J8+L8+N8+P8+R8+T8+V8+X8</f>
        <v>42263136</v>
      </c>
    </row>
    <row r="9" spans="1:26" ht="23.25" x14ac:dyDescent="0.35">
      <c r="A9" s="127" t="s">
        <v>9</v>
      </c>
      <c r="B9" s="128"/>
      <c r="C9" s="180"/>
      <c r="D9" s="128"/>
      <c r="E9" s="180"/>
      <c r="F9" s="128"/>
      <c r="G9" s="185"/>
      <c r="H9" s="181"/>
      <c r="I9" s="128"/>
      <c r="J9" s="162"/>
      <c r="K9" s="128"/>
      <c r="L9" s="162"/>
      <c r="M9" s="128"/>
      <c r="N9" s="162"/>
      <c r="O9" s="128"/>
      <c r="P9" s="183"/>
      <c r="Q9" s="128"/>
      <c r="R9" s="182"/>
      <c r="S9" s="128"/>
      <c r="T9" s="183"/>
      <c r="U9" s="128"/>
      <c r="V9" s="182"/>
      <c r="W9" s="128"/>
      <c r="X9" s="182"/>
      <c r="Y9" s="167"/>
      <c r="Z9" s="180"/>
    </row>
    <row r="10" spans="1:26" ht="23.25" x14ac:dyDescent="0.35">
      <c r="A10" s="127" t="s">
        <v>10</v>
      </c>
      <c r="B10" s="128"/>
      <c r="C10" s="180"/>
      <c r="D10" s="128"/>
      <c r="E10" s="180"/>
      <c r="F10" s="128"/>
      <c r="G10" s="185"/>
      <c r="H10" s="181"/>
      <c r="I10" s="128"/>
      <c r="J10" s="162"/>
      <c r="K10" s="128"/>
      <c r="L10" s="162"/>
      <c r="M10" s="128"/>
      <c r="N10" s="162"/>
      <c r="O10" s="128"/>
      <c r="P10" s="183"/>
      <c r="Q10" s="128"/>
      <c r="R10" s="182"/>
      <c r="S10" s="128"/>
      <c r="T10" s="183"/>
      <c r="U10" s="128"/>
      <c r="V10" s="182"/>
      <c r="W10" s="128"/>
      <c r="X10" s="182"/>
      <c r="Y10" s="167"/>
      <c r="Z10" s="180"/>
    </row>
    <row r="11" spans="1:26" ht="23.25" x14ac:dyDescent="0.35">
      <c r="A11" s="127" t="s">
        <v>11</v>
      </c>
      <c r="B11" s="128"/>
      <c r="C11" s="180"/>
      <c r="D11" s="154"/>
      <c r="E11" s="180"/>
      <c r="F11" s="154"/>
      <c r="G11" s="185"/>
      <c r="H11" s="181"/>
      <c r="I11" s="154"/>
      <c r="J11" s="162"/>
      <c r="K11" s="154"/>
      <c r="L11" s="162"/>
      <c r="M11" s="154"/>
      <c r="N11" s="162"/>
      <c r="O11" s="154"/>
      <c r="P11" s="183"/>
      <c r="Q11" s="128"/>
      <c r="R11" s="182"/>
      <c r="S11" s="154"/>
      <c r="T11" s="183"/>
      <c r="U11" s="154"/>
      <c r="V11" s="182"/>
      <c r="W11" s="154"/>
      <c r="X11" s="182"/>
      <c r="Y11" s="167"/>
      <c r="Z11" s="180"/>
    </row>
    <row r="12" spans="1:26" ht="23.25" x14ac:dyDescent="0.35">
      <c r="A12" s="163" t="s">
        <v>12</v>
      </c>
      <c r="B12" s="154"/>
      <c r="C12" s="180"/>
      <c r="D12" s="154"/>
      <c r="E12" s="180"/>
      <c r="F12" s="154"/>
      <c r="G12" s="185"/>
      <c r="H12" s="181"/>
      <c r="I12" s="154"/>
      <c r="J12" s="162"/>
      <c r="K12" s="154"/>
      <c r="L12" s="162"/>
      <c r="M12" s="154"/>
      <c r="N12" s="162"/>
      <c r="O12" s="154"/>
      <c r="P12" s="183"/>
      <c r="Q12" s="128"/>
      <c r="R12" s="182"/>
      <c r="S12" s="154"/>
      <c r="T12" s="183"/>
      <c r="U12" s="154"/>
      <c r="V12" s="182"/>
      <c r="W12" s="154"/>
      <c r="X12" s="182"/>
      <c r="Y12" s="167"/>
      <c r="Z12" s="180"/>
    </row>
    <row r="13" spans="1:26" ht="23.25" x14ac:dyDescent="0.35">
      <c r="A13" s="127" t="s">
        <v>13</v>
      </c>
      <c r="B13" s="128"/>
      <c r="C13" s="180"/>
      <c r="D13" s="128"/>
      <c r="E13" s="180"/>
      <c r="F13" s="128"/>
      <c r="G13" s="185"/>
      <c r="H13" s="181"/>
      <c r="I13" s="128"/>
      <c r="J13" s="162"/>
      <c r="K13" s="128"/>
      <c r="L13" s="162"/>
      <c r="M13" s="128"/>
      <c r="N13" s="162"/>
      <c r="O13" s="128"/>
      <c r="P13" s="183"/>
      <c r="Q13" s="128"/>
      <c r="R13" s="182"/>
      <c r="S13" s="128"/>
      <c r="T13" s="183"/>
      <c r="U13" s="128"/>
      <c r="V13" s="182"/>
      <c r="W13" s="128"/>
      <c r="X13" s="182"/>
      <c r="Y13" s="167"/>
      <c r="Z13" s="180"/>
    </row>
    <row r="14" spans="1:26" ht="23.25" x14ac:dyDescent="0.35">
      <c r="A14" s="163" t="s">
        <v>14</v>
      </c>
      <c r="B14" s="154"/>
      <c r="C14" s="180"/>
      <c r="D14" s="154"/>
      <c r="E14" s="180"/>
      <c r="F14" s="154"/>
      <c r="G14" s="187"/>
      <c r="H14" s="181"/>
      <c r="I14" s="154"/>
      <c r="J14" s="162"/>
      <c r="K14" s="154"/>
      <c r="L14" s="162"/>
      <c r="M14" s="154"/>
      <c r="N14" s="162"/>
      <c r="O14" s="154"/>
      <c r="P14" s="183"/>
      <c r="Q14" s="154"/>
      <c r="R14" s="182"/>
      <c r="S14" s="154"/>
      <c r="T14" s="183"/>
      <c r="U14" s="154"/>
      <c r="V14" s="182"/>
      <c r="W14" s="154"/>
      <c r="X14" s="182"/>
      <c r="Y14" s="167"/>
      <c r="Z14" s="180"/>
    </row>
    <row r="15" spans="1:26" ht="24" thickBot="1" x14ac:dyDescent="0.4">
      <c r="A15" s="137" t="s">
        <v>15</v>
      </c>
      <c r="B15" s="178"/>
      <c r="C15" s="180"/>
      <c r="D15" s="178"/>
      <c r="E15" s="180"/>
      <c r="F15" s="178"/>
      <c r="G15" s="189"/>
      <c r="H15" s="181"/>
      <c r="I15" s="178"/>
      <c r="J15" s="162"/>
      <c r="K15" s="178"/>
      <c r="L15" s="162"/>
      <c r="M15" s="178"/>
      <c r="N15" s="162"/>
      <c r="O15" s="178"/>
      <c r="P15" s="183"/>
      <c r="Q15" s="178"/>
      <c r="R15" s="182"/>
      <c r="S15" s="178"/>
      <c r="T15" s="183"/>
      <c r="U15" s="178"/>
      <c r="V15" s="182"/>
      <c r="W15" s="178"/>
      <c r="X15" s="182"/>
      <c r="Y15" s="167"/>
      <c r="Z15" s="180"/>
    </row>
    <row r="16" spans="1:26" ht="24" thickBot="1" x14ac:dyDescent="0.4">
      <c r="A16" s="145" t="s">
        <v>16</v>
      </c>
      <c r="B16" s="179">
        <f t="shared" ref="B16:G16" si="0">SUM(B4:B15)</f>
        <v>179</v>
      </c>
      <c r="C16" s="179">
        <f t="shared" si="0"/>
        <v>73263409</v>
      </c>
      <c r="D16" s="179">
        <f t="shared" si="0"/>
        <v>37</v>
      </c>
      <c r="E16" s="179">
        <f t="shared" si="0"/>
        <v>18220696</v>
      </c>
      <c r="F16" s="179">
        <f t="shared" si="0"/>
        <v>39</v>
      </c>
      <c r="G16" s="179">
        <f t="shared" si="0"/>
        <v>189</v>
      </c>
      <c r="H16" s="179">
        <f>SUM(H4:H15)</f>
        <v>43425303</v>
      </c>
      <c r="I16" s="179">
        <f t="shared" ref="I16:Y16" si="1">SUM(I4:I15)</f>
        <v>220</v>
      </c>
      <c r="J16" s="179">
        <f t="shared" si="1"/>
        <v>4869927</v>
      </c>
      <c r="K16" s="179">
        <f t="shared" si="1"/>
        <v>66</v>
      </c>
      <c r="L16" s="179">
        <f t="shared" si="1"/>
        <v>2688013</v>
      </c>
      <c r="M16" s="179">
        <f t="shared" si="1"/>
        <v>0</v>
      </c>
      <c r="N16" s="179">
        <f t="shared" si="1"/>
        <v>0</v>
      </c>
      <c r="O16" s="179">
        <f t="shared" si="1"/>
        <v>25</v>
      </c>
      <c r="P16" s="179">
        <f t="shared" si="1"/>
        <v>5590200</v>
      </c>
      <c r="Q16" s="179">
        <f t="shared" si="1"/>
        <v>2</v>
      </c>
      <c r="R16" s="179">
        <f t="shared" si="1"/>
        <v>4749000</v>
      </c>
      <c r="S16" s="179">
        <f t="shared" si="1"/>
        <v>11</v>
      </c>
      <c r="T16" s="179">
        <f t="shared" si="1"/>
        <v>788118</v>
      </c>
      <c r="U16" s="179">
        <f t="shared" si="1"/>
        <v>1</v>
      </c>
      <c r="V16" s="179">
        <f t="shared" si="1"/>
        <v>77418549</v>
      </c>
      <c r="W16" s="179">
        <f t="shared" si="1"/>
        <v>0</v>
      </c>
      <c r="X16" s="179">
        <f t="shared" si="1"/>
        <v>0</v>
      </c>
      <c r="Y16" s="179">
        <f t="shared" si="1"/>
        <v>580</v>
      </c>
      <c r="Z16" s="179">
        <f>SUM(Z4:Z15)</f>
        <v>231013215</v>
      </c>
    </row>
    <row r="18" spans="1:26" ht="13.5" thickBot="1" x14ac:dyDescent="0.25"/>
    <row r="19" spans="1:26" ht="23.25" x14ac:dyDescent="0.35">
      <c r="A19" s="106" t="s">
        <v>77</v>
      </c>
      <c r="B19" s="194" t="s">
        <v>0</v>
      </c>
      <c r="C19" s="195"/>
      <c r="D19" s="194" t="s">
        <v>41</v>
      </c>
      <c r="E19" s="195"/>
      <c r="F19" s="194" t="s">
        <v>35</v>
      </c>
      <c r="G19" s="196"/>
      <c r="H19" s="195"/>
      <c r="I19" s="194" t="s">
        <v>34</v>
      </c>
      <c r="J19" s="195"/>
      <c r="K19" s="190"/>
      <c r="L19" s="108"/>
      <c r="M19" s="190"/>
      <c r="N19" s="108"/>
      <c r="O19" s="194" t="s">
        <v>31</v>
      </c>
      <c r="P19" s="195"/>
      <c r="Q19" s="190"/>
      <c r="R19" s="108"/>
      <c r="S19" s="194" t="s">
        <v>38</v>
      </c>
      <c r="T19" s="195"/>
      <c r="U19" s="171"/>
      <c r="V19" s="172"/>
      <c r="W19" s="194" t="s">
        <v>39</v>
      </c>
      <c r="X19" s="195"/>
      <c r="Y19" s="109"/>
      <c r="Z19" s="110"/>
    </row>
    <row r="20" spans="1:26" ht="23.25" x14ac:dyDescent="0.35">
      <c r="A20" s="111"/>
      <c r="B20" s="192" t="s">
        <v>36</v>
      </c>
      <c r="C20" s="193"/>
      <c r="D20" s="197" t="s">
        <v>34</v>
      </c>
      <c r="E20" s="198"/>
      <c r="F20" s="199" t="s">
        <v>42</v>
      </c>
      <c r="G20" s="200"/>
      <c r="H20" s="201"/>
      <c r="I20" s="192" t="s">
        <v>33</v>
      </c>
      <c r="J20" s="193"/>
      <c r="K20" s="192" t="s">
        <v>32</v>
      </c>
      <c r="L20" s="193"/>
      <c r="M20" s="192" t="s">
        <v>31</v>
      </c>
      <c r="N20" s="193"/>
      <c r="O20" s="192" t="s">
        <v>33</v>
      </c>
      <c r="P20" s="193"/>
      <c r="Q20" s="192" t="s">
        <v>37</v>
      </c>
      <c r="R20" s="193"/>
      <c r="S20" s="192" t="s">
        <v>33</v>
      </c>
      <c r="T20" s="193"/>
      <c r="U20" s="202" t="s">
        <v>39</v>
      </c>
      <c r="V20" s="203"/>
      <c r="W20" s="192" t="s">
        <v>33</v>
      </c>
      <c r="X20" s="193"/>
      <c r="Y20" s="192" t="s">
        <v>78</v>
      </c>
      <c r="Z20" s="193"/>
    </row>
    <row r="21" spans="1:26" ht="27" customHeight="1" thickBot="1" x14ac:dyDescent="0.4">
      <c r="A21" s="112"/>
      <c r="B21" s="113" t="s">
        <v>1</v>
      </c>
      <c r="C21" s="114" t="s">
        <v>2</v>
      </c>
      <c r="D21" s="113" t="s">
        <v>1</v>
      </c>
      <c r="E21" s="114" t="s">
        <v>2</v>
      </c>
      <c r="F21" s="115" t="s">
        <v>3</v>
      </c>
      <c r="G21" s="114" t="s">
        <v>40</v>
      </c>
      <c r="H21" s="114" t="s">
        <v>2</v>
      </c>
      <c r="I21" s="113" t="s">
        <v>1</v>
      </c>
      <c r="J21" s="114" t="s">
        <v>2</v>
      </c>
      <c r="K21" s="113" t="s">
        <v>1</v>
      </c>
      <c r="L21" s="114" t="s">
        <v>2</v>
      </c>
      <c r="M21" s="113" t="s">
        <v>1</v>
      </c>
      <c r="N21" s="114" t="s">
        <v>2</v>
      </c>
      <c r="O21" s="113" t="s">
        <v>1</v>
      </c>
      <c r="P21" s="114" t="s">
        <v>2</v>
      </c>
      <c r="Q21" s="113" t="s">
        <v>1</v>
      </c>
      <c r="R21" s="114" t="s">
        <v>2</v>
      </c>
      <c r="S21" s="113" t="s">
        <v>1</v>
      </c>
      <c r="T21" s="114" t="s">
        <v>2</v>
      </c>
      <c r="U21" s="173" t="s">
        <v>1</v>
      </c>
      <c r="V21" s="174" t="s">
        <v>2</v>
      </c>
      <c r="W21" s="113" t="s">
        <v>1</v>
      </c>
      <c r="X21" s="114" t="s">
        <v>2</v>
      </c>
      <c r="Y21" s="117" t="s">
        <v>3</v>
      </c>
      <c r="Z21" s="114" t="s">
        <v>2</v>
      </c>
    </row>
    <row r="22" spans="1:26" ht="23.25" x14ac:dyDescent="0.35">
      <c r="A22" s="118" t="s">
        <v>4</v>
      </c>
      <c r="B22" s="119">
        <v>47</v>
      </c>
      <c r="C22" s="180">
        <v>14317083</v>
      </c>
      <c r="D22" s="119">
        <v>0</v>
      </c>
      <c r="E22" s="180">
        <v>0</v>
      </c>
      <c r="F22" s="119">
        <v>4</v>
      </c>
      <c r="G22" s="185">
        <v>24</v>
      </c>
      <c r="H22" s="180">
        <v>2531500</v>
      </c>
      <c r="I22" s="119">
        <v>36</v>
      </c>
      <c r="J22" s="162">
        <v>574752</v>
      </c>
      <c r="K22" s="170">
        <v>10</v>
      </c>
      <c r="L22" s="162">
        <v>210639</v>
      </c>
      <c r="M22" s="119">
        <v>0</v>
      </c>
      <c r="N22" s="162">
        <v>0</v>
      </c>
      <c r="O22" s="119">
        <v>2</v>
      </c>
      <c r="P22" s="183">
        <v>154000</v>
      </c>
      <c r="Q22" s="168">
        <v>0</v>
      </c>
      <c r="R22" s="182">
        <v>0</v>
      </c>
      <c r="S22" s="168">
        <v>1</v>
      </c>
      <c r="T22" s="183">
        <v>41250</v>
      </c>
      <c r="U22" s="168">
        <v>0</v>
      </c>
      <c r="V22" s="182">
        <v>0</v>
      </c>
      <c r="W22" s="168">
        <v>0</v>
      </c>
      <c r="X22" s="182">
        <v>0</v>
      </c>
      <c r="Y22" s="167">
        <f t="shared" ref="Y22:Y28" si="2">SUM(B22,D22,F22,I22,K22,M22,O22,Q22,S22,U22)</f>
        <v>100</v>
      </c>
      <c r="Z22" s="180">
        <f t="shared" ref="Z22:Z28" si="3">SUM(C22,E22,H22,J22,L22,N22,P22,R22,T22,V22,X22)</f>
        <v>17829224</v>
      </c>
    </row>
    <row r="23" spans="1:26" ht="23.25" x14ac:dyDescent="0.35">
      <c r="A23" s="127" t="s">
        <v>5</v>
      </c>
      <c r="B23" s="128">
        <v>41</v>
      </c>
      <c r="C23" s="180">
        <v>13734726</v>
      </c>
      <c r="D23" s="128">
        <v>2</v>
      </c>
      <c r="E23" s="180">
        <v>958920</v>
      </c>
      <c r="F23" s="128">
        <v>7</v>
      </c>
      <c r="G23" s="185">
        <v>30</v>
      </c>
      <c r="H23" s="181">
        <v>5591000</v>
      </c>
      <c r="I23" s="128">
        <v>34</v>
      </c>
      <c r="J23" s="162">
        <v>751842</v>
      </c>
      <c r="K23" s="128">
        <v>2</v>
      </c>
      <c r="L23" s="162">
        <v>75000</v>
      </c>
      <c r="M23" s="128">
        <v>0</v>
      </c>
      <c r="N23" s="162">
        <v>0</v>
      </c>
      <c r="O23" s="128">
        <v>1</v>
      </c>
      <c r="P23" s="183">
        <v>413000</v>
      </c>
      <c r="Q23" s="128">
        <v>0</v>
      </c>
      <c r="R23" s="182">
        <v>0</v>
      </c>
      <c r="S23" s="128">
        <v>0</v>
      </c>
      <c r="T23" s="183">
        <v>0</v>
      </c>
      <c r="U23" s="154">
        <v>0</v>
      </c>
      <c r="V23" s="182">
        <v>0</v>
      </c>
      <c r="W23" s="128">
        <v>0</v>
      </c>
      <c r="X23" s="182">
        <v>0</v>
      </c>
      <c r="Y23" s="167">
        <f t="shared" si="2"/>
        <v>87</v>
      </c>
      <c r="Z23" s="180">
        <f t="shared" si="3"/>
        <v>21524488</v>
      </c>
    </row>
    <row r="24" spans="1:26" ht="23.25" x14ac:dyDescent="0.35">
      <c r="A24" s="127" t="s">
        <v>6</v>
      </c>
      <c r="B24" s="128">
        <v>66</v>
      </c>
      <c r="C24" s="180">
        <v>21160337</v>
      </c>
      <c r="D24" s="128">
        <v>19</v>
      </c>
      <c r="E24" s="180">
        <v>12485000</v>
      </c>
      <c r="F24" s="128">
        <v>4</v>
      </c>
      <c r="G24" s="185">
        <v>13</v>
      </c>
      <c r="H24" s="181">
        <v>3488000</v>
      </c>
      <c r="I24" s="128">
        <v>39</v>
      </c>
      <c r="J24" s="162">
        <v>880715</v>
      </c>
      <c r="K24" s="128">
        <v>7</v>
      </c>
      <c r="L24" s="162">
        <v>203844</v>
      </c>
      <c r="M24" s="135">
        <v>0</v>
      </c>
      <c r="N24" s="162">
        <v>0</v>
      </c>
      <c r="O24" s="128">
        <v>5</v>
      </c>
      <c r="P24" s="183">
        <v>281000</v>
      </c>
      <c r="Q24" s="128">
        <v>0</v>
      </c>
      <c r="R24" s="182">
        <v>0</v>
      </c>
      <c r="S24" s="128">
        <v>1</v>
      </c>
      <c r="T24" s="183">
        <v>80000</v>
      </c>
      <c r="U24" s="128">
        <v>0</v>
      </c>
      <c r="V24" s="182">
        <v>0</v>
      </c>
      <c r="W24" s="128">
        <v>0</v>
      </c>
      <c r="X24" s="182">
        <v>0</v>
      </c>
      <c r="Y24" s="167">
        <f t="shared" si="2"/>
        <v>141</v>
      </c>
      <c r="Z24" s="180">
        <f t="shared" si="3"/>
        <v>38578896</v>
      </c>
    </row>
    <row r="25" spans="1:26" ht="23.25" x14ac:dyDescent="0.35">
      <c r="A25" s="127" t="s">
        <v>7</v>
      </c>
      <c r="B25" s="128">
        <v>34</v>
      </c>
      <c r="C25" s="180">
        <v>10917090</v>
      </c>
      <c r="D25" s="128">
        <v>9</v>
      </c>
      <c r="E25" s="180">
        <v>4042570</v>
      </c>
      <c r="F25" s="128">
        <v>3</v>
      </c>
      <c r="G25" s="185">
        <v>10</v>
      </c>
      <c r="H25" s="181">
        <v>2146680</v>
      </c>
      <c r="I25" s="128">
        <v>46</v>
      </c>
      <c r="J25" s="162">
        <v>1212175</v>
      </c>
      <c r="K25" s="128">
        <v>7</v>
      </c>
      <c r="L25" s="162">
        <v>200265</v>
      </c>
      <c r="M25" s="128">
        <v>0</v>
      </c>
      <c r="N25" s="162">
        <v>0</v>
      </c>
      <c r="O25" s="128">
        <v>4</v>
      </c>
      <c r="P25" s="183">
        <v>297500</v>
      </c>
      <c r="Q25" s="128">
        <v>0</v>
      </c>
      <c r="R25" s="182">
        <v>0</v>
      </c>
      <c r="S25" s="128">
        <v>4</v>
      </c>
      <c r="T25" s="183">
        <v>381496</v>
      </c>
      <c r="U25" s="128">
        <v>0</v>
      </c>
      <c r="V25" s="182">
        <v>0</v>
      </c>
      <c r="W25" s="128">
        <v>0</v>
      </c>
      <c r="X25" s="182">
        <v>0</v>
      </c>
      <c r="Y25" s="167">
        <f t="shared" si="2"/>
        <v>107</v>
      </c>
      <c r="Z25" s="180">
        <f t="shared" si="3"/>
        <v>19197776</v>
      </c>
    </row>
    <row r="26" spans="1:26" ht="23.25" x14ac:dyDescent="0.35">
      <c r="A26" s="127" t="s">
        <v>8</v>
      </c>
      <c r="B26" s="128">
        <v>49</v>
      </c>
      <c r="C26" s="180">
        <v>18577249</v>
      </c>
      <c r="D26" s="128">
        <v>12</v>
      </c>
      <c r="E26" s="180">
        <v>7690914</v>
      </c>
      <c r="F26" s="128">
        <v>3</v>
      </c>
      <c r="G26" s="185">
        <v>15</v>
      </c>
      <c r="H26" s="181">
        <v>4078500</v>
      </c>
      <c r="I26" s="128">
        <v>52</v>
      </c>
      <c r="J26" s="162">
        <v>1018046</v>
      </c>
      <c r="K26" s="128">
        <v>20</v>
      </c>
      <c r="L26" s="162">
        <v>410793</v>
      </c>
      <c r="M26" s="128">
        <v>0</v>
      </c>
      <c r="N26" s="162">
        <v>0</v>
      </c>
      <c r="O26" s="128">
        <v>5</v>
      </c>
      <c r="P26" s="183">
        <v>945500</v>
      </c>
      <c r="Q26" s="128">
        <v>0</v>
      </c>
      <c r="R26" s="182">
        <v>0</v>
      </c>
      <c r="S26" s="128">
        <v>1</v>
      </c>
      <c r="T26" s="183">
        <v>40000</v>
      </c>
      <c r="U26" s="128">
        <v>0</v>
      </c>
      <c r="V26" s="182">
        <v>0</v>
      </c>
      <c r="W26" s="128">
        <v>0</v>
      </c>
      <c r="X26" s="182">
        <v>0</v>
      </c>
      <c r="Y26" s="167">
        <f t="shared" si="2"/>
        <v>142</v>
      </c>
      <c r="Z26" s="180">
        <f t="shared" si="3"/>
        <v>32761002</v>
      </c>
    </row>
    <row r="27" spans="1:26" ht="23.25" x14ac:dyDescent="0.35">
      <c r="A27" s="127" t="s">
        <v>9</v>
      </c>
      <c r="B27" s="128">
        <v>22</v>
      </c>
      <c r="C27" s="180">
        <v>7465772</v>
      </c>
      <c r="D27" s="128">
        <v>8</v>
      </c>
      <c r="E27" s="180">
        <v>3468020</v>
      </c>
      <c r="F27" s="128">
        <v>17</v>
      </c>
      <c r="G27" s="185">
        <v>95</v>
      </c>
      <c r="H27" s="181">
        <v>23174382</v>
      </c>
      <c r="I27" s="128">
        <v>45</v>
      </c>
      <c r="J27" s="162">
        <v>1243310</v>
      </c>
      <c r="K27" s="128">
        <v>17</v>
      </c>
      <c r="L27" s="162">
        <v>395032</v>
      </c>
      <c r="M27" s="128">
        <v>1</v>
      </c>
      <c r="N27" s="162">
        <v>1250000</v>
      </c>
      <c r="O27" s="128">
        <v>4</v>
      </c>
      <c r="P27" s="183">
        <v>1305252</v>
      </c>
      <c r="Q27" s="128">
        <v>0</v>
      </c>
      <c r="R27" s="182">
        <v>0</v>
      </c>
      <c r="S27" s="128">
        <v>2</v>
      </c>
      <c r="T27" s="183">
        <v>13500</v>
      </c>
      <c r="U27" s="128">
        <v>0</v>
      </c>
      <c r="V27" s="182">
        <v>0</v>
      </c>
      <c r="W27" s="128">
        <v>0</v>
      </c>
      <c r="X27" s="182">
        <v>0</v>
      </c>
      <c r="Y27" s="167">
        <f t="shared" si="2"/>
        <v>116</v>
      </c>
      <c r="Z27" s="180">
        <f t="shared" si="3"/>
        <v>38315268</v>
      </c>
    </row>
    <row r="28" spans="1:26" ht="23.25" x14ac:dyDescent="0.35">
      <c r="A28" s="127" t="s">
        <v>10</v>
      </c>
      <c r="B28" s="128">
        <v>29</v>
      </c>
      <c r="C28" s="180">
        <v>10381541</v>
      </c>
      <c r="D28" s="128">
        <v>5</v>
      </c>
      <c r="E28" s="180">
        <v>2485030</v>
      </c>
      <c r="F28" s="128">
        <v>2</v>
      </c>
      <c r="G28" s="185">
        <v>0</v>
      </c>
      <c r="H28" s="181">
        <v>5732000</v>
      </c>
      <c r="I28" s="128">
        <v>46</v>
      </c>
      <c r="J28" s="162">
        <v>1103119</v>
      </c>
      <c r="K28" s="128">
        <v>13</v>
      </c>
      <c r="L28" s="162">
        <v>373444</v>
      </c>
      <c r="M28" s="128">
        <v>0</v>
      </c>
      <c r="N28" s="162">
        <v>0</v>
      </c>
      <c r="O28" s="128">
        <v>4</v>
      </c>
      <c r="P28" s="183">
        <v>1046000</v>
      </c>
      <c r="Q28" s="128">
        <v>0</v>
      </c>
      <c r="R28" s="182">
        <v>0</v>
      </c>
      <c r="S28" s="128">
        <v>3</v>
      </c>
      <c r="T28" s="183">
        <v>515000</v>
      </c>
      <c r="U28" s="128">
        <v>0</v>
      </c>
      <c r="V28" s="182">
        <v>0</v>
      </c>
      <c r="W28" s="128">
        <v>0</v>
      </c>
      <c r="X28" s="182">
        <v>0</v>
      </c>
      <c r="Y28" s="167">
        <f t="shared" si="2"/>
        <v>102</v>
      </c>
      <c r="Z28" s="180">
        <f t="shared" si="3"/>
        <v>21636134</v>
      </c>
    </row>
    <row r="29" spans="1:26" ht="23.25" x14ac:dyDescent="0.35">
      <c r="A29" s="127" t="s">
        <v>11</v>
      </c>
      <c r="B29" s="128">
        <v>27</v>
      </c>
      <c r="C29" s="180">
        <v>9331261</v>
      </c>
      <c r="D29" s="154">
        <v>5</v>
      </c>
      <c r="E29" s="180">
        <v>3876000</v>
      </c>
      <c r="F29" s="154">
        <v>2</v>
      </c>
      <c r="G29" s="185">
        <v>14</v>
      </c>
      <c r="H29" s="181">
        <v>1404000</v>
      </c>
      <c r="I29" s="154">
        <v>44</v>
      </c>
      <c r="J29" s="162">
        <v>916008</v>
      </c>
      <c r="K29" s="154">
        <v>6</v>
      </c>
      <c r="L29" s="162">
        <v>713000</v>
      </c>
      <c r="M29" s="154">
        <v>7</v>
      </c>
      <c r="N29" s="162">
        <v>9761075</v>
      </c>
      <c r="O29" s="154">
        <v>6</v>
      </c>
      <c r="P29" s="183">
        <v>306954</v>
      </c>
      <c r="Q29" s="128">
        <v>0</v>
      </c>
      <c r="R29" s="182">
        <v>0</v>
      </c>
      <c r="S29" s="154">
        <v>4</v>
      </c>
      <c r="T29" s="183">
        <v>75500</v>
      </c>
      <c r="U29" s="154">
        <v>0</v>
      </c>
      <c r="V29" s="182">
        <v>0</v>
      </c>
      <c r="W29" s="154">
        <v>1</v>
      </c>
      <c r="X29" s="182">
        <v>250000</v>
      </c>
      <c r="Y29" s="167">
        <f>SUM(B29,D29,F29,I29,K29,M29,O29,Q29,S29,U29,W29)</f>
        <v>102</v>
      </c>
      <c r="Z29" s="180">
        <f>SUM(C29,E29,H29,J29,L29,N29,P29,R29,T29,V29,X29)</f>
        <v>26633798</v>
      </c>
    </row>
    <row r="30" spans="1:26" ht="23.25" x14ac:dyDescent="0.35">
      <c r="A30" s="163" t="s">
        <v>12</v>
      </c>
      <c r="B30" s="154">
        <v>23</v>
      </c>
      <c r="C30" s="180">
        <v>8857987</v>
      </c>
      <c r="D30" s="154">
        <v>3</v>
      </c>
      <c r="E30" s="180">
        <v>1908000</v>
      </c>
      <c r="F30" s="154">
        <v>0</v>
      </c>
      <c r="G30" s="185">
        <v>0</v>
      </c>
      <c r="H30" s="181">
        <v>0</v>
      </c>
      <c r="I30" s="154">
        <v>52</v>
      </c>
      <c r="J30" s="162">
        <v>1062461</v>
      </c>
      <c r="K30" s="154">
        <v>7</v>
      </c>
      <c r="L30" s="162">
        <v>134500</v>
      </c>
      <c r="M30" s="154">
        <v>0</v>
      </c>
      <c r="N30" s="162">
        <v>0</v>
      </c>
      <c r="O30" s="154">
        <v>1</v>
      </c>
      <c r="P30" s="183">
        <v>550000</v>
      </c>
      <c r="Q30" s="128">
        <v>0</v>
      </c>
      <c r="R30" s="182">
        <v>0</v>
      </c>
      <c r="S30" s="154">
        <v>2</v>
      </c>
      <c r="T30" s="183">
        <v>900</v>
      </c>
      <c r="U30" s="154">
        <v>1</v>
      </c>
      <c r="V30" s="182">
        <v>2340834</v>
      </c>
      <c r="W30" s="154">
        <v>0</v>
      </c>
      <c r="X30" s="182">
        <v>0</v>
      </c>
      <c r="Y30" s="167">
        <f>SUM(B30,D30,F30,I30,K30,M30,O30,Q30,S30,U30,W30)</f>
        <v>89</v>
      </c>
      <c r="Z30" s="180">
        <f>SUM(C30,E30,H30,J30,L30,N30,P30,R30,T30,V30,X30)</f>
        <v>14854682</v>
      </c>
    </row>
    <row r="31" spans="1:26" ht="23.25" x14ac:dyDescent="0.35">
      <c r="A31" s="127" t="s">
        <v>13</v>
      </c>
      <c r="B31" s="128">
        <v>19</v>
      </c>
      <c r="C31" s="180">
        <v>7062425</v>
      </c>
      <c r="D31" s="128">
        <v>4</v>
      </c>
      <c r="E31" s="180">
        <v>1299800</v>
      </c>
      <c r="F31" s="128">
        <v>0</v>
      </c>
      <c r="G31" s="185">
        <v>0</v>
      </c>
      <c r="H31" s="181">
        <v>0</v>
      </c>
      <c r="I31" s="128">
        <v>49</v>
      </c>
      <c r="J31" s="162">
        <v>1151018</v>
      </c>
      <c r="K31" s="128">
        <v>11</v>
      </c>
      <c r="L31" s="162">
        <v>277170</v>
      </c>
      <c r="M31" s="128">
        <v>0</v>
      </c>
      <c r="N31" s="162">
        <v>0</v>
      </c>
      <c r="O31" s="128">
        <v>4</v>
      </c>
      <c r="P31" s="183">
        <v>412500</v>
      </c>
      <c r="Q31" s="128">
        <v>0</v>
      </c>
      <c r="R31" s="182">
        <v>0</v>
      </c>
      <c r="S31" s="128">
        <v>0</v>
      </c>
      <c r="T31" s="183">
        <v>0</v>
      </c>
      <c r="U31" s="128">
        <v>0</v>
      </c>
      <c r="V31" s="182">
        <v>0</v>
      </c>
      <c r="W31" s="128">
        <v>0</v>
      </c>
      <c r="X31" s="182">
        <v>0</v>
      </c>
      <c r="Y31" s="167">
        <f>SUM(B31,D31,F31,I31,K31,M31,O31,Q31,S31,U31,W31)</f>
        <v>87</v>
      </c>
      <c r="Z31" s="180">
        <f>SUM(C31,E31,H31,J31,L31,N31,P31,R31,T31,V31,X31)</f>
        <v>10202913</v>
      </c>
    </row>
    <row r="32" spans="1:26" ht="23.25" x14ac:dyDescent="0.35">
      <c r="A32" s="163" t="s">
        <v>14</v>
      </c>
      <c r="B32" s="154">
        <v>25</v>
      </c>
      <c r="C32" s="180">
        <v>8704020</v>
      </c>
      <c r="D32" s="154">
        <v>3</v>
      </c>
      <c r="E32" s="180">
        <v>1802028</v>
      </c>
      <c r="F32" s="154">
        <v>8</v>
      </c>
      <c r="G32" s="187">
        <v>212</v>
      </c>
      <c r="H32" s="181">
        <v>47302533</v>
      </c>
      <c r="I32" s="154">
        <v>47</v>
      </c>
      <c r="J32" s="162">
        <v>834868</v>
      </c>
      <c r="K32" s="154">
        <v>5</v>
      </c>
      <c r="L32" s="162">
        <v>197280</v>
      </c>
      <c r="M32" s="154">
        <v>0</v>
      </c>
      <c r="N32" s="162">
        <v>0</v>
      </c>
      <c r="O32" s="154">
        <v>3</v>
      </c>
      <c r="P32" s="183">
        <v>258379</v>
      </c>
      <c r="Q32" s="154">
        <v>0</v>
      </c>
      <c r="R32" s="182">
        <v>0</v>
      </c>
      <c r="S32" s="154">
        <v>1</v>
      </c>
      <c r="T32" s="183">
        <v>250000</v>
      </c>
      <c r="U32" s="154">
        <v>0</v>
      </c>
      <c r="V32" s="182">
        <v>0</v>
      </c>
      <c r="W32" s="154">
        <v>0</v>
      </c>
      <c r="X32" s="182">
        <v>0</v>
      </c>
      <c r="Y32" s="167">
        <f>SUM(B32,D32,F32,I32,K32,M32,O32,Q32,S32,U32,W32)</f>
        <v>92</v>
      </c>
      <c r="Z32" s="180">
        <f>SUM(C32,E32,H32,J32,L32,N32,P32,R32,T32,V32,X32)</f>
        <v>59349108</v>
      </c>
    </row>
    <row r="33" spans="1:26" ht="24" thickBot="1" x14ac:dyDescent="0.4">
      <c r="A33" s="137" t="s">
        <v>15</v>
      </c>
      <c r="B33" s="178">
        <v>18</v>
      </c>
      <c r="C33" s="180">
        <v>6838510</v>
      </c>
      <c r="D33" s="178">
        <v>1</v>
      </c>
      <c r="E33" s="180">
        <v>938000</v>
      </c>
      <c r="F33" s="178">
        <v>1</v>
      </c>
      <c r="G33" s="189">
        <v>5</v>
      </c>
      <c r="H33" s="181">
        <v>1000000</v>
      </c>
      <c r="I33" s="178">
        <v>32</v>
      </c>
      <c r="J33" s="162">
        <v>637266</v>
      </c>
      <c r="K33" s="178">
        <v>12</v>
      </c>
      <c r="L33" s="162">
        <v>285423</v>
      </c>
      <c r="M33" s="178">
        <v>0</v>
      </c>
      <c r="N33" s="162">
        <v>0</v>
      </c>
      <c r="O33" s="178">
        <v>3</v>
      </c>
      <c r="P33" s="183">
        <v>850000</v>
      </c>
      <c r="Q33" s="178">
        <v>0</v>
      </c>
      <c r="R33" s="182">
        <v>0</v>
      </c>
      <c r="S33" s="178">
        <v>0</v>
      </c>
      <c r="T33" s="183">
        <v>0</v>
      </c>
      <c r="U33" s="178"/>
      <c r="V33" s="182"/>
      <c r="W33" s="178"/>
      <c r="X33" s="182"/>
      <c r="Y33" s="167">
        <f>SUM(B33,D33,F33,I33,K33,M33,O33,Q33,S33,U33,W33)</f>
        <v>67</v>
      </c>
      <c r="Z33" s="180">
        <f>SUM(C33,E33,H33,J33,L33,N33,P33,R33,T33,V33,X33)</f>
        <v>10549199</v>
      </c>
    </row>
    <row r="34" spans="1:26" ht="24" thickBot="1" x14ac:dyDescent="0.4">
      <c r="A34" s="145" t="s">
        <v>16</v>
      </c>
      <c r="B34" s="179">
        <f t="shared" ref="B34:Y34" si="4">SUM(B22:B33)</f>
        <v>400</v>
      </c>
      <c r="C34" s="179">
        <f t="shared" si="4"/>
        <v>137348001</v>
      </c>
      <c r="D34" s="179">
        <f t="shared" si="4"/>
        <v>71</v>
      </c>
      <c r="E34" s="179">
        <f t="shared" si="4"/>
        <v>40954282</v>
      </c>
      <c r="F34" s="179">
        <f t="shared" si="4"/>
        <v>51</v>
      </c>
      <c r="G34" s="179">
        <f t="shared" si="4"/>
        <v>418</v>
      </c>
      <c r="H34" s="179">
        <f>SUM(H22:H33)</f>
        <v>96448595</v>
      </c>
      <c r="I34" s="179">
        <f t="shared" si="4"/>
        <v>522</v>
      </c>
      <c r="J34" s="179">
        <f t="shared" si="4"/>
        <v>11385580</v>
      </c>
      <c r="K34" s="179">
        <f t="shared" si="4"/>
        <v>117</v>
      </c>
      <c r="L34" s="179">
        <f t="shared" si="4"/>
        <v>3476390</v>
      </c>
      <c r="M34" s="179">
        <f t="shared" si="4"/>
        <v>8</v>
      </c>
      <c r="N34" s="179">
        <f t="shared" si="4"/>
        <v>11011075</v>
      </c>
      <c r="O34" s="179">
        <f t="shared" si="4"/>
        <v>42</v>
      </c>
      <c r="P34" s="179">
        <f t="shared" si="4"/>
        <v>6820085</v>
      </c>
      <c r="Q34" s="179">
        <f t="shared" si="4"/>
        <v>0</v>
      </c>
      <c r="R34" s="179">
        <f t="shared" si="4"/>
        <v>0</v>
      </c>
      <c r="S34" s="179">
        <f t="shared" si="4"/>
        <v>19</v>
      </c>
      <c r="T34" s="179">
        <f t="shared" si="4"/>
        <v>1397646</v>
      </c>
      <c r="U34" s="179">
        <f t="shared" si="4"/>
        <v>1</v>
      </c>
      <c r="V34" s="179">
        <f t="shared" si="4"/>
        <v>2340834</v>
      </c>
      <c r="W34" s="179">
        <f t="shared" si="4"/>
        <v>1</v>
      </c>
      <c r="X34" s="179">
        <f t="shared" si="4"/>
        <v>250000</v>
      </c>
      <c r="Y34" s="179">
        <f t="shared" si="4"/>
        <v>1232</v>
      </c>
      <c r="Z34" s="179">
        <f>SUM(Z22:Z33)</f>
        <v>311432488</v>
      </c>
    </row>
    <row r="36" spans="1:26" ht="13.5" thickBot="1" x14ac:dyDescent="0.25"/>
    <row r="37" spans="1:26" ht="23.25" x14ac:dyDescent="0.35">
      <c r="A37" s="106" t="s">
        <v>76</v>
      </c>
      <c r="B37" s="194" t="s">
        <v>0</v>
      </c>
      <c r="C37" s="195"/>
      <c r="D37" s="194" t="s">
        <v>41</v>
      </c>
      <c r="E37" s="195"/>
      <c r="F37" s="194" t="s">
        <v>35</v>
      </c>
      <c r="G37" s="196"/>
      <c r="H37" s="195"/>
      <c r="I37" s="194" t="s">
        <v>34</v>
      </c>
      <c r="J37" s="195"/>
      <c r="K37" s="190"/>
      <c r="L37" s="108"/>
      <c r="M37" s="190"/>
      <c r="N37" s="108"/>
      <c r="O37" s="194" t="s">
        <v>31</v>
      </c>
      <c r="P37" s="195"/>
      <c r="Q37" s="190"/>
      <c r="R37" s="108"/>
      <c r="S37" s="194" t="s">
        <v>38</v>
      </c>
      <c r="T37" s="195"/>
      <c r="U37" s="171"/>
      <c r="V37" s="172"/>
      <c r="W37" s="194" t="s">
        <v>39</v>
      </c>
      <c r="X37" s="195"/>
      <c r="Y37" s="109"/>
      <c r="Z37" s="110"/>
    </row>
    <row r="38" spans="1:26" ht="23.25" x14ac:dyDescent="0.35">
      <c r="A38" s="111"/>
      <c r="B38" s="192" t="s">
        <v>36</v>
      </c>
      <c r="C38" s="193"/>
      <c r="D38" s="197" t="s">
        <v>34</v>
      </c>
      <c r="E38" s="198"/>
      <c r="F38" s="199" t="s">
        <v>42</v>
      </c>
      <c r="G38" s="200"/>
      <c r="H38" s="201"/>
      <c r="I38" s="192" t="s">
        <v>33</v>
      </c>
      <c r="J38" s="193"/>
      <c r="K38" s="192" t="s">
        <v>32</v>
      </c>
      <c r="L38" s="193"/>
      <c r="M38" s="192" t="s">
        <v>31</v>
      </c>
      <c r="N38" s="193"/>
      <c r="O38" s="192" t="s">
        <v>33</v>
      </c>
      <c r="P38" s="193"/>
      <c r="Q38" s="192" t="s">
        <v>37</v>
      </c>
      <c r="R38" s="193"/>
      <c r="S38" s="192" t="s">
        <v>33</v>
      </c>
      <c r="T38" s="193"/>
      <c r="U38" s="202" t="s">
        <v>39</v>
      </c>
      <c r="V38" s="203"/>
      <c r="W38" s="192" t="s">
        <v>33</v>
      </c>
      <c r="X38" s="193"/>
      <c r="Y38" s="192" t="s">
        <v>75</v>
      </c>
      <c r="Z38" s="193"/>
    </row>
    <row r="39" spans="1:26" ht="27" customHeight="1" thickBot="1" x14ac:dyDescent="0.4">
      <c r="A39" s="112"/>
      <c r="B39" s="113" t="s">
        <v>1</v>
      </c>
      <c r="C39" s="114" t="s">
        <v>2</v>
      </c>
      <c r="D39" s="113" t="s">
        <v>1</v>
      </c>
      <c r="E39" s="114" t="s">
        <v>2</v>
      </c>
      <c r="F39" s="115" t="s">
        <v>3</v>
      </c>
      <c r="G39" s="184" t="s">
        <v>40</v>
      </c>
      <c r="H39" s="114" t="s">
        <v>2</v>
      </c>
      <c r="I39" s="113" t="s">
        <v>1</v>
      </c>
      <c r="J39" s="114" t="s">
        <v>2</v>
      </c>
      <c r="K39" s="113" t="s">
        <v>1</v>
      </c>
      <c r="L39" s="114" t="s">
        <v>2</v>
      </c>
      <c r="M39" s="113" t="s">
        <v>1</v>
      </c>
      <c r="N39" s="114" t="s">
        <v>2</v>
      </c>
      <c r="O39" s="113" t="s">
        <v>1</v>
      </c>
      <c r="P39" s="114" t="s">
        <v>2</v>
      </c>
      <c r="Q39" s="113" t="s">
        <v>1</v>
      </c>
      <c r="R39" s="114" t="s">
        <v>2</v>
      </c>
      <c r="S39" s="113" t="s">
        <v>1</v>
      </c>
      <c r="T39" s="114" t="s">
        <v>2</v>
      </c>
      <c r="U39" s="173" t="s">
        <v>1</v>
      </c>
      <c r="V39" s="174" t="s">
        <v>2</v>
      </c>
      <c r="W39" s="113" t="s">
        <v>1</v>
      </c>
      <c r="X39" s="114" t="s">
        <v>2</v>
      </c>
      <c r="Y39" s="117" t="s">
        <v>3</v>
      </c>
      <c r="Z39" s="114" t="s">
        <v>2</v>
      </c>
    </row>
    <row r="40" spans="1:26" ht="23.25" x14ac:dyDescent="0.35">
      <c r="A40" s="118" t="s">
        <v>4</v>
      </c>
      <c r="B40" s="119">
        <v>19</v>
      </c>
      <c r="C40" s="180">
        <v>5677738</v>
      </c>
      <c r="D40" s="119">
        <v>4</v>
      </c>
      <c r="E40" s="180">
        <v>1650000</v>
      </c>
      <c r="F40" s="119">
        <v>5</v>
      </c>
      <c r="G40" s="185">
        <v>18</v>
      </c>
      <c r="H40" s="181">
        <v>4114000</v>
      </c>
      <c r="I40" s="119">
        <v>38</v>
      </c>
      <c r="J40" s="162">
        <v>534081</v>
      </c>
      <c r="K40" s="170">
        <v>5</v>
      </c>
      <c r="L40" s="162">
        <v>110204</v>
      </c>
      <c r="M40" s="119">
        <v>2</v>
      </c>
      <c r="N40" s="162">
        <v>3190025</v>
      </c>
      <c r="O40" s="119">
        <v>5</v>
      </c>
      <c r="P40" s="183">
        <v>595500</v>
      </c>
      <c r="Q40" s="168">
        <v>0</v>
      </c>
      <c r="R40" s="182">
        <v>0</v>
      </c>
      <c r="S40" s="168">
        <v>1</v>
      </c>
      <c r="T40" s="183">
        <v>500</v>
      </c>
      <c r="U40" s="168">
        <v>0</v>
      </c>
      <c r="V40" s="182">
        <v>0</v>
      </c>
      <c r="W40" s="168">
        <v>0</v>
      </c>
      <c r="X40" s="182">
        <v>0</v>
      </c>
      <c r="Y40" s="167">
        <f t="shared" ref="Y40:Y51" si="5">SUM(B40,D40,F40,I40,K40,M40,O40,Q40,S40,U40,W40)</f>
        <v>79</v>
      </c>
      <c r="Z40" s="180">
        <f t="shared" ref="Z40:Z51" si="6">SUM(C40,E40,H40,J40,L40,N40,P40,R40,T40,V40,X40)</f>
        <v>15872048</v>
      </c>
    </row>
    <row r="41" spans="1:26" ht="23.25" x14ac:dyDescent="0.35">
      <c r="A41" s="127" t="s">
        <v>5</v>
      </c>
      <c r="B41" s="128">
        <v>33</v>
      </c>
      <c r="C41" s="180">
        <v>11233032</v>
      </c>
      <c r="D41" s="128">
        <v>2</v>
      </c>
      <c r="E41" s="180">
        <v>984000</v>
      </c>
      <c r="F41" s="128">
        <v>3</v>
      </c>
      <c r="G41" s="186">
        <v>20</v>
      </c>
      <c r="H41" s="181">
        <v>3181020</v>
      </c>
      <c r="I41" s="128">
        <v>36</v>
      </c>
      <c r="J41" s="162">
        <v>541670</v>
      </c>
      <c r="K41" s="128">
        <v>2</v>
      </c>
      <c r="L41" s="162">
        <v>80000</v>
      </c>
      <c r="M41" s="128">
        <v>0</v>
      </c>
      <c r="N41" s="162">
        <v>0</v>
      </c>
      <c r="O41" s="128">
        <v>1</v>
      </c>
      <c r="P41" s="183">
        <v>15000</v>
      </c>
      <c r="Q41" s="128">
        <v>0</v>
      </c>
      <c r="R41" s="182">
        <v>0</v>
      </c>
      <c r="S41" s="128">
        <v>1</v>
      </c>
      <c r="T41" s="183">
        <v>900000</v>
      </c>
      <c r="U41" s="154">
        <v>0</v>
      </c>
      <c r="V41" s="182">
        <v>0</v>
      </c>
      <c r="W41" s="128">
        <v>0</v>
      </c>
      <c r="X41" s="182">
        <v>0</v>
      </c>
      <c r="Y41" s="167">
        <f t="shared" si="5"/>
        <v>78</v>
      </c>
      <c r="Z41" s="180">
        <f t="shared" si="6"/>
        <v>16934722</v>
      </c>
    </row>
    <row r="42" spans="1:26" ht="23.25" x14ac:dyDescent="0.35">
      <c r="A42" s="127" t="s">
        <v>6</v>
      </c>
      <c r="B42" s="128">
        <v>27</v>
      </c>
      <c r="C42" s="180">
        <v>8848268</v>
      </c>
      <c r="D42" s="128">
        <v>1</v>
      </c>
      <c r="E42" s="180">
        <v>550000</v>
      </c>
      <c r="F42" s="128">
        <v>1</v>
      </c>
      <c r="G42" s="185">
        <v>3</v>
      </c>
      <c r="H42" s="181">
        <v>850000</v>
      </c>
      <c r="I42" s="128">
        <v>34</v>
      </c>
      <c r="J42" s="162">
        <v>432723</v>
      </c>
      <c r="K42" s="128">
        <v>5</v>
      </c>
      <c r="L42" s="162">
        <v>153497</v>
      </c>
      <c r="M42" s="135">
        <v>1</v>
      </c>
      <c r="N42" s="162">
        <v>1200000</v>
      </c>
      <c r="O42" s="128">
        <v>4</v>
      </c>
      <c r="P42" s="183">
        <v>2095000</v>
      </c>
      <c r="Q42" s="128">
        <v>0</v>
      </c>
      <c r="R42" s="182">
        <v>0</v>
      </c>
      <c r="S42" s="128">
        <v>1</v>
      </c>
      <c r="T42" s="183">
        <v>4000</v>
      </c>
      <c r="U42" s="128">
        <v>0</v>
      </c>
      <c r="V42" s="182">
        <v>0</v>
      </c>
      <c r="W42" s="128">
        <v>0</v>
      </c>
      <c r="X42" s="182">
        <v>0</v>
      </c>
      <c r="Y42" s="167">
        <f t="shared" si="5"/>
        <v>74</v>
      </c>
      <c r="Z42" s="180">
        <f t="shared" si="6"/>
        <v>14133488</v>
      </c>
    </row>
    <row r="43" spans="1:26" ht="23.25" x14ac:dyDescent="0.35">
      <c r="A43" s="127" t="s">
        <v>7</v>
      </c>
      <c r="B43" s="128">
        <v>33</v>
      </c>
      <c r="C43" s="180">
        <v>12993152</v>
      </c>
      <c r="D43" s="128">
        <v>4</v>
      </c>
      <c r="E43" s="180">
        <v>2000000</v>
      </c>
      <c r="F43" s="128">
        <v>10</v>
      </c>
      <c r="G43" s="185">
        <v>41</v>
      </c>
      <c r="H43" s="181">
        <v>9428000</v>
      </c>
      <c r="I43" s="128">
        <v>53</v>
      </c>
      <c r="J43" s="162">
        <v>740070</v>
      </c>
      <c r="K43" s="128">
        <v>5</v>
      </c>
      <c r="L43" s="162">
        <v>127340</v>
      </c>
      <c r="M43" s="128">
        <v>0</v>
      </c>
      <c r="N43" s="162">
        <v>0</v>
      </c>
      <c r="O43" s="128">
        <v>2</v>
      </c>
      <c r="P43" s="183">
        <v>291000</v>
      </c>
      <c r="Q43" s="128">
        <v>0</v>
      </c>
      <c r="R43" s="182">
        <v>0</v>
      </c>
      <c r="S43" s="128">
        <v>0</v>
      </c>
      <c r="T43" s="183">
        <v>0</v>
      </c>
      <c r="U43" s="128">
        <v>0</v>
      </c>
      <c r="V43" s="182">
        <v>0</v>
      </c>
      <c r="W43" s="128">
        <v>0</v>
      </c>
      <c r="X43" s="182">
        <v>0</v>
      </c>
      <c r="Y43" s="167">
        <f t="shared" si="5"/>
        <v>107</v>
      </c>
      <c r="Z43" s="180">
        <f t="shared" si="6"/>
        <v>25579562</v>
      </c>
    </row>
    <row r="44" spans="1:26" ht="23.25" x14ac:dyDescent="0.35">
      <c r="A44" s="127" t="s">
        <v>8</v>
      </c>
      <c r="B44" s="128">
        <v>36</v>
      </c>
      <c r="C44" s="180">
        <v>11761549</v>
      </c>
      <c r="D44" s="128">
        <v>1</v>
      </c>
      <c r="E44" s="180">
        <v>300000</v>
      </c>
      <c r="F44" s="128">
        <v>4</v>
      </c>
      <c r="G44" s="185">
        <v>14</v>
      </c>
      <c r="H44" s="181">
        <v>2718000</v>
      </c>
      <c r="I44" s="128">
        <v>57</v>
      </c>
      <c r="J44" s="162">
        <v>2032175</v>
      </c>
      <c r="K44" s="128">
        <v>10</v>
      </c>
      <c r="L44" s="162">
        <v>293425</v>
      </c>
      <c r="M44" s="128">
        <v>0</v>
      </c>
      <c r="N44" s="162">
        <v>0</v>
      </c>
      <c r="O44" s="128">
        <v>5</v>
      </c>
      <c r="P44" s="183">
        <v>612762</v>
      </c>
      <c r="Q44" s="128">
        <v>0</v>
      </c>
      <c r="R44" s="182">
        <v>0</v>
      </c>
      <c r="S44" s="128">
        <v>2</v>
      </c>
      <c r="T44" s="183">
        <v>5500</v>
      </c>
      <c r="U44" s="128">
        <v>0</v>
      </c>
      <c r="V44" s="182">
        <v>0</v>
      </c>
      <c r="W44" s="128">
        <v>0</v>
      </c>
      <c r="X44" s="182">
        <v>0</v>
      </c>
      <c r="Y44" s="167">
        <f t="shared" si="5"/>
        <v>115</v>
      </c>
      <c r="Z44" s="180">
        <f t="shared" si="6"/>
        <v>17723411</v>
      </c>
    </row>
    <row r="45" spans="1:26" ht="23.25" x14ac:dyDescent="0.35">
      <c r="A45" s="127" t="s">
        <v>9</v>
      </c>
      <c r="B45" s="128">
        <v>39</v>
      </c>
      <c r="C45" s="180">
        <v>12162251</v>
      </c>
      <c r="D45" s="128">
        <v>3</v>
      </c>
      <c r="E45" s="180">
        <v>1200000</v>
      </c>
      <c r="F45" s="128">
        <v>3</v>
      </c>
      <c r="G45" s="185">
        <v>16</v>
      </c>
      <c r="H45" s="181">
        <v>3090000</v>
      </c>
      <c r="I45" s="128">
        <v>49</v>
      </c>
      <c r="J45" s="162">
        <v>746354</v>
      </c>
      <c r="K45" s="128">
        <v>23</v>
      </c>
      <c r="L45" s="162">
        <v>686095</v>
      </c>
      <c r="M45" s="128">
        <v>0</v>
      </c>
      <c r="N45" s="162">
        <v>0</v>
      </c>
      <c r="O45" s="128">
        <v>3</v>
      </c>
      <c r="P45" s="183">
        <v>590000</v>
      </c>
      <c r="Q45" s="128">
        <v>3</v>
      </c>
      <c r="R45" s="182">
        <v>2210251</v>
      </c>
      <c r="S45" s="128">
        <v>7</v>
      </c>
      <c r="T45" s="183">
        <v>3514700</v>
      </c>
      <c r="U45" s="128">
        <v>0</v>
      </c>
      <c r="V45" s="182">
        <v>0</v>
      </c>
      <c r="W45" s="128">
        <v>0</v>
      </c>
      <c r="X45" s="182">
        <v>0</v>
      </c>
      <c r="Y45" s="167">
        <f t="shared" si="5"/>
        <v>130</v>
      </c>
      <c r="Z45" s="180">
        <f t="shared" si="6"/>
        <v>24199651</v>
      </c>
    </row>
    <row r="46" spans="1:26" ht="23.25" x14ac:dyDescent="0.35">
      <c r="A46" s="127" t="s">
        <v>10</v>
      </c>
      <c r="B46" s="128">
        <v>37</v>
      </c>
      <c r="C46" s="180">
        <v>13414094</v>
      </c>
      <c r="D46" s="128">
        <v>1</v>
      </c>
      <c r="E46" s="180">
        <v>300000</v>
      </c>
      <c r="F46" s="128">
        <v>2</v>
      </c>
      <c r="G46" s="185">
        <v>74</v>
      </c>
      <c r="H46" s="181">
        <v>20908620</v>
      </c>
      <c r="I46" s="128">
        <v>66</v>
      </c>
      <c r="J46" s="162">
        <v>1286772</v>
      </c>
      <c r="K46" s="128">
        <v>15</v>
      </c>
      <c r="L46" s="162">
        <v>392805</v>
      </c>
      <c r="M46" s="128">
        <v>0</v>
      </c>
      <c r="N46" s="162">
        <v>0</v>
      </c>
      <c r="O46" s="128">
        <v>5</v>
      </c>
      <c r="P46" s="183">
        <v>1079299</v>
      </c>
      <c r="Q46" s="128">
        <v>0</v>
      </c>
      <c r="R46" s="182">
        <v>0</v>
      </c>
      <c r="S46" s="128">
        <v>2</v>
      </c>
      <c r="T46" s="183">
        <v>100000</v>
      </c>
      <c r="U46" s="128">
        <v>0</v>
      </c>
      <c r="V46" s="182">
        <v>0</v>
      </c>
      <c r="W46" s="128">
        <v>0</v>
      </c>
      <c r="X46" s="182">
        <v>0</v>
      </c>
      <c r="Y46" s="167">
        <f t="shared" si="5"/>
        <v>128</v>
      </c>
      <c r="Z46" s="180">
        <f t="shared" si="6"/>
        <v>37481590</v>
      </c>
    </row>
    <row r="47" spans="1:26" ht="23.25" x14ac:dyDescent="0.35">
      <c r="A47" s="127" t="s">
        <v>11</v>
      </c>
      <c r="B47" s="128">
        <v>43</v>
      </c>
      <c r="C47" s="180">
        <v>15550728</v>
      </c>
      <c r="D47" s="154">
        <v>5</v>
      </c>
      <c r="E47" s="180">
        <v>2028940</v>
      </c>
      <c r="F47" s="154">
        <v>1</v>
      </c>
      <c r="G47" s="187">
        <v>4</v>
      </c>
      <c r="H47" s="181">
        <v>900000</v>
      </c>
      <c r="I47" s="154">
        <v>43</v>
      </c>
      <c r="J47" s="162">
        <v>817383</v>
      </c>
      <c r="K47" s="154">
        <v>3</v>
      </c>
      <c r="L47" s="162">
        <v>56200</v>
      </c>
      <c r="M47" s="154">
        <v>0</v>
      </c>
      <c r="N47" s="162">
        <v>0</v>
      </c>
      <c r="O47" s="154">
        <v>1</v>
      </c>
      <c r="P47" s="183">
        <v>210000</v>
      </c>
      <c r="Q47" s="128">
        <v>2</v>
      </c>
      <c r="R47" s="182">
        <v>365000</v>
      </c>
      <c r="S47" s="154">
        <v>3</v>
      </c>
      <c r="T47" s="183">
        <v>15000</v>
      </c>
      <c r="U47" s="154">
        <v>0</v>
      </c>
      <c r="V47" s="182">
        <v>0</v>
      </c>
      <c r="W47" s="154">
        <v>0</v>
      </c>
      <c r="X47" s="182">
        <v>0</v>
      </c>
      <c r="Y47" s="167">
        <f t="shared" si="5"/>
        <v>101</v>
      </c>
      <c r="Z47" s="180">
        <f t="shared" si="6"/>
        <v>19943251</v>
      </c>
    </row>
    <row r="48" spans="1:26" ht="23.25" x14ac:dyDescent="0.35">
      <c r="A48" s="163" t="s">
        <v>12</v>
      </c>
      <c r="B48" s="154">
        <v>41</v>
      </c>
      <c r="C48" s="180">
        <v>14137000</v>
      </c>
      <c r="D48" s="154">
        <v>3</v>
      </c>
      <c r="E48" s="180">
        <v>1277687</v>
      </c>
      <c r="F48" s="154">
        <v>5</v>
      </c>
      <c r="G48" s="187">
        <v>14</v>
      </c>
      <c r="H48" s="181">
        <v>3440000</v>
      </c>
      <c r="I48" s="154">
        <v>52</v>
      </c>
      <c r="J48" s="162">
        <v>1165819</v>
      </c>
      <c r="K48" s="154">
        <v>7</v>
      </c>
      <c r="L48" s="162">
        <v>145339</v>
      </c>
      <c r="M48" s="154">
        <v>1</v>
      </c>
      <c r="N48" s="162">
        <v>31247376</v>
      </c>
      <c r="O48" s="154">
        <v>1</v>
      </c>
      <c r="P48" s="183">
        <v>175000</v>
      </c>
      <c r="Q48" s="128">
        <v>0</v>
      </c>
      <c r="R48" s="182">
        <v>0</v>
      </c>
      <c r="S48" s="154">
        <v>0</v>
      </c>
      <c r="T48" s="183">
        <v>0</v>
      </c>
      <c r="U48" s="154">
        <v>0</v>
      </c>
      <c r="V48" s="182">
        <v>0</v>
      </c>
      <c r="W48" s="154">
        <v>0</v>
      </c>
      <c r="X48" s="182">
        <v>0</v>
      </c>
      <c r="Y48" s="167">
        <f t="shared" si="5"/>
        <v>110</v>
      </c>
      <c r="Z48" s="180">
        <f t="shared" si="6"/>
        <v>51588221</v>
      </c>
    </row>
    <row r="49" spans="1:26" ht="23.25" x14ac:dyDescent="0.35">
      <c r="A49" s="127" t="s">
        <v>13</v>
      </c>
      <c r="B49" s="128">
        <v>37</v>
      </c>
      <c r="C49" s="180">
        <v>12843435</v>
      </c>
      <c r="D49" s="128">
        <v>3</v>
      </c>
      <c r="E49" s="180">
        <v>1960000</v>
      </c>
      <c r="F49" s="128">
        <v>1</v>
      </c>
      <c r="G49" s="188">
        <v>3</v>
      </c>
      <c r="H49" s="181">
        <v>720000</v>
      </c>
      <c r="I49" s="128">
        <v>35</v>
      </c>
      <c r="J49" s="162">
        <v>754673</v>
      </c>
      <c r="K49" s="128">
        <v>9</v>
      </c>
      <c r="L49" s="162">
        <v>245909</v>
      </c>
      <c r="M49" s="128">
        <v>0</v>
      </c>
      <c r="N49" s="162">
        <v>0</v>
      </c>
      <c r="O49" s="128">
        <v>3</v>
      </c>
      <c r="P49" s="183">
        <v>4952000</v>
      </c>
      <c r="Q49" s="128">
        <v>0</v>
      </c>
      <c r="R49" s="182">
        <v>0</v>
      </c>
      <c r="S49" s="128">
        <v>1</v>
      </c>
      <c r="T49" s="183">
        <v>20000</v>
      </c>
      <c r="U49" s="128">
        <v>0</v>
      </c>
      <c r="V49" s="182">
        <v>0</v>
      </c>
      <c r="W49" s="128">
        <v>0</v>
      </c>
      <c r="X49" s="182">
        <v>0</v>
      </c>
      <c r="Y49" s="167">
        <f t="shared" si="5"/>
        <v>89</v>
      </c>
      <c r="Z49" s="180">
        <f t="shared" si="6"/>
        <v>21496017</v>
      </c>
    </row>
    <row r="50" spans="1:26" ht="23.25" x14ac:dyDescent="0.35">
      <c r="A50" s="163" t="s">
        <v>14</v>
      </c>
      <c r="B50" s="154">
        <v>32</v>
      </c>
      <c r="C50" s="180">
        <v>10768510</v>
      </c>
      <c r="D50" s="154">
        <v>5</v>
      </c>
      <c r="E50" s="180">
        <v>2700000</v>
      </c>
      <c r="F50" s="154">
        <v>5</v>
      </c>
      <c r="G50" s="187">
        <v>123</v>
      </c>
      <c r="H50" s="181">
        <v>31861300</v>
      </c>
      <c r="I50" s="154">
        <v>37</v>
      </c>
      <c r="J50" s="162">
        <v>405015</v>
      </c>
      <c r="K50" s="154">
        <v>12</v>
      </c>
      <c r="L50" s="162">
        <v>215500</v>
      </c>
      <c r="M50" s="154">
        <v>0</v>
      </c>
      <c r="N50" s="162">
        <v>0</v>
      </c>
      <c r="O50" s="154">
        <v>2</v>
      </c>
      <c r="P50" s="183">
        <v>125000</v>
      </c>
      <c r="Q50" s="154">
        <v>0</v>
      </c>
      <c r="R50" s="182">
        <v>0</v>
      </c>
      <c r="S50" s="154">
        <v>3</v>
      </c>
      <c r="T50" s="183">
        <v>1311686</v>
      </c>
      <c r="U50" s="154">
        <v>0</v>
      </c>
      <c r="V50" s="182">
        <v>0</v>
      </c>
      <c r="W50" s="154">
        <v>1</v>
      </c>
      <c r="X50" s="182">
        <v>75000</v>
      </c>
      <c r="Y50" s="167">
        <f t="shared" si="5"/>
        <v>97</v>
      </c>
      <c r="Z50" s="180">
        <f t="shared" si="6"/>
        <v>47462011</v>
      </c>
    </row>
    <row r="51" spans="1:26" ht="24" thickBot="1" x14ac:dyDescent="0.4">
      <c r="A51" s="137" t="s">
        <v>15</v>
      </c>
      <c r="B51" s="178">
        <v>26</v>
      </c>
      <c r="C51" s="180">
        <v>9720745</v>
      </c>
      <c r="D51" s="178">
        <v>2</v>
      </c>
      <c r="E51" s="180">
        <v>960000</v>
      </c>
      <c r="F51" s="178">
        <v>1</v>
      </c>
      <c r="G51" s="189">
        <v>0</v>
      </c>
      <c r="H51" s="181">
        <v>4300000</v>
      </c>
      <c r="I51" s="178">
        <v>37</v>
      </c>
      <c r="J51" s="162">
        <v>772999</v>
      </c>
      <c r="K51" s="178">
        <v>6</v>
      </c>
      <c r="L51" s="162">
        <v>96563</v>
      </c>
      <c r="M51" s="178">
        <v>0</v>
      </c>
      <c r="N51" s="162">
        <v>0</v>
      </c>
      <c r="O51" s="178">
        <v>2</v>
      </c>
      <c r="P51" s="183">
        <v>2605000</v>
      </c>
      <c r="Q51" s="178">
        <v>0</v>
      </c>
      <c r="R51" s="182">
        <v>0</v>
      </c>
      <c r="S51" s="178">
        <v>0</v>
      </c>
      <c r="T51" s="183">
        <v>0</v>
      </c>
      <c r="U51" s="178">
        <v>0</v>
      </c>
      <c r="V51" s="182">
        <v>0</v>
      </c>
      <c r="W51" s="178">
        <v>0</v>
      </c>
      <c r="X51" s="182">
        <v>0</v>
      </c>
      <c r="Y51" s="167">
        <f t="shared" si="5"/>
        <v>74</v>
      </c>
      <c r="Z51" s="180">
        <f t="shared" si="6"/>
        <v>18455307</v>
      </c>
    </row>
    <row r="52" spans="1:26" ht="24" thickBot="1" x14ac:dyDescent="0.4">
      <c r="A52" s="145" t="s">
        <v>16</v>
      </c>
      <c r="B52" s="179">
        <f t="shared" ref="B52:Q52" si="7">SUM(B40:B51)</f>
        <v>403</v>
      </c>
      <c r="C52" s="179">
        <f t="shared" si="7"/>
        <v>139110502</v>
      </c>
      <c r="D52" s="179">
        <f t="shared" si="7"/>
        <v>34</v>
      </c>
      <c r="E52" s="179">
        <f t="shared" si="7"/>
        <v>15910627</v>
      </c>
      <c r="F52" s="179">
        <f t="shared" si="7"/>
        <v>41</v>
      </c>
      <c r="G52" s="179">
        <f t="shared" si="7"/>
        <v>330</v>
      </c>
      <c r="H52" s="179">
        <f t="shared" si="7"/>
        <v>85510940</v>
      </c>
      <c r="I52" s="179">
        <f t="shared" si="7"/>
        <v>537</v>
      </c>
      <c r="J52" s="179">
        <f t="shared" si="7"/>
        <v>10229734</v>
      </c>
      <c r="K52" s="179">
        <f t="shared" si="7"/>
        <v>102</v>
      </c>
      <c r="L52" s="179">
        <f t="shared" si="7"/>
        <v>2602877</v>
      </c>
      <c r="M52" s="179">
        <f t="shared" si="7"/>
        <v>4</v>
      </c>
      <c r="N52" s="179">
        <f t="shared" si="7"/>
        <v>35637401</v>
      </c>
      <c r="O52" s="179">
        <f t="shared" si="7"/>
        <v>34</v>
      </c>
      <c r="P52" s="179">
        <f t="shared" si="7"/>
        <v>13345561</v>
      </c>
      <c r="Q52" s="179">
        <f t="shared" si="7"/>
        <v>5</v>
      </c>
      <c r="R52" s="179">
        <f t="shared" ref="R52:Y52" si="8">SUM(R40:R51)</f>
        <v>2575251</v>
      </c>
      <c r="S52" s="179">
        <f t="shared" si="8"/>
        <v>21</v>
      </c>
      <c r="T52" s="179">
        <f t="shared" si="8"/>
        <v>5871386</v>
      </c>
      <c r="U52" s="179">
        <f t="shared" si="8"/>
        <v>0</v>
      </c>
      <c r="V52" s="179">
        <f t="shared" si="8"/>
        <v>0</v>
      </c>
      <c r="W52" s="179">
        <f t="shared" si="8"/>
        <v>1</v>
      </c>
      <c r="X52" s="179">
        <f t="shared" si="8"/>
        <v>75000</v>
      </c>
      <c r="Y52" s="179">
        <f t="shared" si="8"/>
        <v>1182</v>
      </c>
      <c r="Z52" s="179">
        <f>SUM(Z40:Z51)</f>
        <v>310869279</v>
      </c>
    </row>
    <row r="54" spans="1:26" ht="13.5" thickBot="1" x14ac:dyDescent="0.25"/>
    <row r="55" spans="1:26" ht="23.25" x14ac:dyDescent="0.35">
      <c r="A55" s="106" t="s">
        <v>73</v>
      </c>
      <c r="B55" s="194" t="s">
        <v>0</v>
      </c>
      <c r="C55" s="195"/>
      <c r="D55" s="194" t="s">
        <v>41</v>
      </c>
      <c r="E55" s="195"/>
      <c r="F55" s="194" t="s">
        <v>35</v>
      </c>
      <c r="G55" s="196"/>
      <c r="H55" s="195"/>
      <c r="I55" s="194" t="s">
        <v>34</v>
      </c>
      <c r="J55" s="195"/>
      <c r="K55" s="107"/>
      <c r="L55" s="108"/>
      <c r="M55" s="107"/>
      <c r="N55" s="108"/>
      <c r="O55" s="194" t="s">
        <v>31</v>
      </c>
      <c r="P55" s="195"/>
      <c r="Q55" s="107"/>
      <c r="R55" s="108"/>
      <c r="S55" s="194" t="s">
        <v>38</v>
      </c>
      <c r="T55" s="195"/>
      <c r="U55" s="171"/>
      <c r="V55" s="172"/>
      <c r="W55" s="194" t="s">
        <v>39</v>
      </c>
      <c r="X55" s="195"/>
      <c r="Y55" s="109"/>
      <c r="Z55" s="110"/>
    </row>
    <row r="56" spans="1:26" ht="23.25" x14ac:dyDescent="0.35">
      <c r="A56" s="111"/>
      <c r="B56" s="192" t="s">
        <v>36</v>
      </c>
      <c r="C56" s="193"/>
      <c r="D56" s="197" t="s">
        <v>34</v>
      </c>
      <c r="E56" s="198"/>
      <c r="F56" s="199" t="s">
        <v>42</v>
      </c>
      <c r="G56" s="200"/>
      <c r="H56" s="201"/>
      <c r="I56" s="192" t="s">
        <v>33</v>
      </c>
      <c r="J56" s="193"/>
      <c r="K56" s="192" t="s">
        <v>32</v>
      </c>
      <c r="L56" s="193"/>
      <c r="M56" s="192" t="s">
        <v>31</v>
      </c>
      <c r="N56" s="193"/>
      <c r="O56" s="192" t="s">
        <v>33</v>
      </c>
      <c r="P56" s="193"/>
      <c r="Q56" s="192" t="s">
        <v>37</v>
      </c>
      <c r="R56" s="193"/>
      <c r="S56" s="192" t="s">
        <v>33</v>
      </c>
      <c r="T56" s="193"/>
      <c r="U56" s="202" t="s">
        <v>39</v>
      </c>
      <c r="V56" s="203"/>
      <c r="W56" s="192" t="s">
        <v>33</v>
      </c>
      <c r="X56" s="193"/>
      <c r="Y56" s="192" t="s">
        <v>74</v>
      </c>
      <c r="Z56" s="193"/>
    </row>
    <row r="57" spans="1:26" ht="27" customHeight="1" thickBot="1" x14ac:dyDescent="0.4">
      <c r="A57" s="112"/>
      <c r="B57" s="113" t="s">
        <v>1</v>
      </c>
      <c r="C57" s="114" t="s">
        <v>2</v>
      </c>
      <c r="D57" s="113" t="s">
        <v>1</v>
      </c>
      <c r="E57" s="114" t="s">
        <v>2</v>
      </c>
      <c r="F57" s="115" t="s">
        <v>3</v>
      </c>
      <c r="G57" s="116" t="s">
        <v>40</v>
      </c>
      <c r="H57" s="114" t="s">
        <v>2</v>
      </c>
      <c r="I57" s="113" t="s">
        <v>1</v>
      </c>
      <c r="J57" s="114" t="s">
        <v>2</v>
      </c>
      <c r="K57" s="113" t="s">
        <v>1</v>
      </c>
      <c r="L57" s="114" t="s">
        <v>2</v>
      </c>
      <c r="M57" s="113" t="s">
        <v>1</v>
      </c>
      <c r="N57" s="114" t="s">
        <v>2</v>
      </c>
      <c r="O57" s="113" t="s">
        <v>1</v>
      </c>
      <c r="P57" s="114" t="s">
        <v>2</v>
      </c>
      <c r="Q57" s="113" t="s">
        <v>1</v>
      </c>
      <c r="R57" s="114" t="s">
        <v>2</v>
      </c>
      <c r="S57" s="113" t="s">
        <v>1</v>
      </c>
      <c r="T57" s="114" t="s">
        <v>2</v>
      </c>
      <c r="U57" s="173" t="s">
        <v>1</v>
      </c>
      <c r="V57" s="174" t="s">
        <v>2</v>
      </c>
      <c r="W57" s="113" t="s">
        <v>1</v>
      </c>
      <c r="X57" s="114" t="s">
        <v>2</v>
      </c>
      <c r="Y57" s="117" t="s">
        <v>3</v>
      </c>
      <c r="Z57" s="114" t="s">
        <v>2</v>
      </c>
    </row>
    <row r="58" spans="1:26" ht="23.25" x14ac:dyDescent="0.35">
      <c r="A58" s="118" t="s">
        <v>4</v>
      </c>
      <c r="B58" s="119">
        <v>8</v>
      </c>
      <c r="C58" s="120">
        <v>2422065</v>
      </c>
      <c r="D58" s="119">
        <v>2</v>
      </c>
      <c r="E58" s="120">
        <v>1120000</v>
      </c>
      <c r="F58" s="119">
        <v>8</v>
      </c>
      <c r="G58" s="121">
        <v>40</v>
      </c>
      <c r="H58" s="122">
        <v>5710000</v>
      </c>
      <c r="I58" s="119">
        <v>22</v>
      </c>
      <c r="J58" s="122">
        <v>332201</v>
      </c>
      <c r="K58" s="170">
        <v>0</v>
      </c>
      <c r="L58" s="170">
        <v>0</v>
      </c>
      <c r="M58" s="119">
        <v>1</v>
      </c>
      <c r="N58" s="122">
        <v>300000</v>
      </c>
      <c r="O58" s="119">
        <v>6</v>
      </c>
      <c r="P58" s="120">
        <v>2782000</v>
      </c>
      <c r="Q58" s="168">
        <v>0</v>
      </c>
      <c r="R58" s="130">
        <v>0</v>
      </c>
      <c r="S58" s="168">
        <v>0</v>
      </c>
      <c r="T58" s="169">
        <v>0</v>
      </c>
      <c r="U58" s="175">
        <v>0</v>
      </c>
      <c r="V58" s="176">
        <v>0</v>
      </c>
      <c r="W58" s="168">
        <v>0</v>
      </c>
      <c r="X58" s="169">
        <v>0</v>
      </c>
      <c r="Y58" s="167">
        <f t="shared" ref="Y58:Y69" si="9">SUM(B58,D58,F58,I58,K58,M58,O58,Q58,S58,U58,W58)</f>
        <v>47</v>
      </c>
      <c r="Z58" s="120">
        <f t="shared" ref="Z58:Z67" si="10">SUM(C58, E58, H58, J58, L58, N58, P58, R58, T58, V58, X58)</f>
        <v>12666266</v>
      </c>
    </row>
    <row r="59" spans="1:26" ht="23.25" x14ac:dyDescent="0.35">
      <c r="A59" s="127" t="s">
        <v>5</v>
      </c>
      <c r="B59" s="128">
        <v>21</v>
      </c>
      <c r="C59" s="129">
        <v>7354519</v>
      </c>
      <c r="D59" s="128">
        <v>6</v>
      </c>
      <c r="E59" s="130">
        <v>2630000</v>
      </c>
      <c r="F59" s="128">
        <v>2</v>
      </c>
      <c r="G59" s="131">
        <v>3</v>
      </c>
      <c r="H59" s="130">
        <v>971718</v>
      </c>
      <c r="I59" s="128">
        <v>18</v>
      </c>
      <c r="J59" s="122">
        <v>393855</v>
      </c>
      <c r="K59" s="128">
        <v>2</v>
      </c>
      <c r="L59" s="129">
        <v>97300</v>
      </c>
      <c r="M59" s="128">
        <v>1</v>
      </c>
      <c r="N59" s="130">
        <v>2941000</v>
      </c>
      <c r="O59" s="128">
        <v>4</v>
      </c>
      <c r="P59" s="129">
        <v>645000</v>
      </c>
      <c r="Q59" s="128">
        <v>0</v>
      </c>
      <c r="R59" s="130">
        <v>0</v>
      </c>
      <c r="S59" s="128">
        <v>0</v>
      </c>
      <c r="T59" s="169">
        <v>0</v>
      </c>
      <c r="U59" s="154">
        <v>2</v>
      </c>
      <c r="V59" s="158">
        <v>58137258</v>
      </c>
      <c r="W59" s="128">
        <v>0</v>
      </c>
      <c r="X59" s="134">
        <v>0</v>
      </c>
      <c r="Y59" s="167">
        <f t="shared" si="9"/>
        <v>56</v>
      </c>
      <c r="Z59" s="120">
        <f t="shared" si="10"/>
        <v>73170650</v>
      </c>
    </row>
    <row r="60" spans="1:26" ht="23.25" x14ac:dyDescent="0.35">
      <c r="A60" s="127" t="s">
        <v>6</v>
      </c>
      <c r="B60" s="128">
        <v>19</v>
      </c>
      <c r="C60" s="129">
        <v>6066762</v>
      </c>
      <c r="D60" s="128">
        <v>2</v>
      </c>
      <c r="E60" s="129">
        <v>1141275</v>
      </c>
      <c r="F60" s="128">
        <v>3</v>
      </c>
      <c r="G60" s="131">
        <v>17</v>
      </c>
      <c r="H60" s="130">
        <v>3368125</v>
      </c>
      <c r="I60" s="128">
        <v>25</v>
      </c>
      <c r="J60" s="122">
        <f>643647+3000</f>
        <v>646647</v>
      </c>
      <c r="K60" s="128">
        <v>2</v>
      </c>
      <c r="L60" s="129">
        <v>36000</v>
      </c>
      <c r="M60" s="135">
        <v>0</v>
      </c>
      <c r="N60" s="130">
        <v>0</v>
      </c>
      <c r="O60" s="128">
        <v>2</v>
      </c>
      <c r="P60" s="129">
        <v>160000</v>
      </c>
      <c r="Q60" s="128">
        <v>0</v>
      </c>
      <c r="R60" s="130">
        <v>0</v>
      </c>
      <c r="S60" s="128">
        <v>3</v>
      </c>
      <c r="T60" s="129">
        <v>80500</v>
      </c>
      <c r="U60" s="128">
        <v>0</v>
      </c>
      <c r="V60" s="130">
        <v>0</v>
      </c>
      <c r="W60" s="128">
        <v>0</v>
      </c>
      <c r="X60" s="134">
        <v>0</v>
      </c>
      <c r="Y60" s="167">
        <f t="shared" si="9"/>
        <v>56</v>
      </c>
      <c r="Z60" s="120">
        <f t="shared" si="10"/>
        <v>11499309</v>
      </c>
    </row>
    <row r="61" spans="1:26" ht="23.25" x14ac:dyDescent="0.35">
      <c r="A61" s="127" t="s">
        <v>7</v>
      </c>
      <c r="B61" s="128">
        <v>26</v>
      </c>
      <c r="C61" s="129">
        <v>8256639</v>
      </c>
      <c r="D61" s="128">
        <v>2</v>
      </c>
      <c r="E61" s="129">
        <v>800000</v>
      </c>
      <c r="F61" s="128">
        <v>5</v>
      </c>
      <c r="G61" s="131">
        <v>24</v>
      </c>
      <c r="H61" s="130">
        <v>4765500</v>
      </c>
      <c r="I61" s="128">
        <f>33+1</f>
        <v>34</v>
      </c>
      <c r="J61" s="122">
        <f>532477+5500</f>
        <v>537977</v>
      </c>
      <c r="K61" s="128">
        <v>6</v>
      </c>
      <c r="L61" s="129">
        <v>227714</v>
      </c>
      <c r="M61" s="128">
        <v>0</v>
      </c>
      <c r="N61" s="130">
        <v>0</v>
      </c>
      <c r="O61" s="128">
        <v>2</v>
      </c>
      <c r="P61" s="129">
        <v>1255000</v>
      </c>
      <c r="Q61" s="128">
        <v>2</v>
      </c>
      <c r="R61" s="130">
        <v>7898500</v>
      </c>
      <c r="S61" s="128">
        <v>1</v>
      </c>
      <c r="T61" s="130">
        <v>300000</v>
      </c>
      <c r="U61" s="128">
        <v>0</v>
      </c>
      <c r="V61" s="133">
        <v>0</v>
      </c>
      <c r="W61" s="128">
        <v>0</v>
      </c>
      <c r="X61" s="134">
        <v>0</v>
      </c>
      <c r="Y61" s="167">
        <f t="shared" si="9"/>
        <v>78</v>
      </c>
      <c r="Z61" s="120">
        <f t="shared" si="10"/>
        <v>24041330</v>
      </c>
    </row>
    <row r="62" spans="1:26" ht="23.25" x14ac:dyDescent="0.35">
      <c r="A62" s="127" t="s">
        <v>8</v>
      </c>
      <c r="B62" s="128">
        <v>21</v>
      </c>
      <c r="C62" s="129">
        <v>7240115</v>
      </c>
      <c r="D62" s="128">
        <v>3</v>
      </c>
      <c r="E62" s="129">
        <v>1400000</v>
      </c>
      <c r="F62" s="128">
        <v>3</v>
      </c>
      <c r="G62" s="131">
        <v>11</v>
      </c>
      <c r="H62" s="130">
        <v>2180000</v>
      </c>
      <c r="I62" s="128">
        <v>26</v>
      </c>
      <c r="J62" s="122">
        <f>732582+1500</f>
        <v>734082</v>
      </c>
      <c r="K62" s="128">
        <v>8</v>
      </c>
      <c r="L62" s="129">
        <v>213028</v>
      </c>
      <c r="M62" s="128">
        <v>0</v>
      </c>
      <c r="N62" s="130">
        <v>0</v>
      </c>
      <c r="O62" s="128">
        <v>4</v>
      </c>
      <c r="P62" s="129">
        <v>153000</v>
      </c>
      <c r="Q62" s="128">
        <v>0</v>
      </c>
      <c r="R62" s="130">
        <v>0</v>
      </c>
      <c r="S62" s="128">
        <v>2</v>
      </c>
      <c r="T62" s="130">
        <v>1605000</v>
      </c>
      <c r="U62" s="128">
        <v>0</v>
      </c>
      <c r="V62" s="133">
        <v>0</v>
      </c>
      <c r="W62" s="128">
        <v>0</v>
      </c>
      <c r="X62" s="134">
        <v>0</v>
      </c>
      <c r="Y62" s="167">
        <f t="shared" si="9"/>
        <v>67</v>
      </c>
      <c r="Z62" s="120">
        <f t="shared" si="10"/>
        <v>13525225</v>
      </c>
    </row>
    <row r="63" spans="1:26" ht="23.25" x14ac:dyDescent="0.35">
      <c r="A63" s="127" t="s">
        <v>9</v>
      </c>
      <c r="B63" s="128">
        <v>21</v>
      </c>
      <c r="C63" s="129">
        <v>6885386</v>
      </c>
      <c r="D63" s="128">
        <v>11</v>
      </c>
      <c r="E63" s="129">
        <v>4475000</v>
      </c>
      <c r="F63" s="128">
        <v>3</v>
      </c>
      <c r="G63" s="131">
        <v>16</v>
      </c>
      <c r="H63" s="130">
        <v>2500000</v>
      </c>
      <c r="I63" s="128">
        <v>46</v>
      </c>
      <c r="J63" s="122">
        <v>414309</v>
      </c>
      <c r="K63" s="128">
        <v>8</v>
      </c>
      <c r="L63" s="129">
        <v>214124</v>
      </c>
      <c r="M63" s="128">
        <v>0</v>
      </c>
      <c r="N63" s="130">
        <v>0</v>
      </c>
      <c r="O63" s="128">
        <v>2</v>
      </c>
      <c r="P63" s="129">
        <v>300000</v>
      </c>
      <c r="Q63" s="128">
        <v>1</v>
      </c>
      <c r="R63" s="130">
        <v>4450000</v>
      </c>
      <c r="S63" s="128">
        <v>4</v>
      </c>
      <c r="T63" s="130">
        <v>139318</v>
      </c>
      <c r="U63" s="128">
        <v>0</v>
      </c>
      <c r="V63" s="133">
        <v>0</v>
      </c>
      <c r="W63" s="128">
        <v>0</v>
      </c>
      <c r="X63" s="134">
        <v>0</v>
      </c>
      <c r="Y63" s="167">
        <f t="shared" si="9"/>
        <v>96</v>
      </c>
      <c r="Z63" s="120">
        <f t="shared" si="10"/>
        <v>19378137</v>
      </c>
    </row>
    <row r="64" spans="1:26" ht="23.25" x14ac:dyDescent="0.35">
      <c r="A64" s="127" t="s">
        <v>10</v>
      </c>
      <c r="B64" s="128">
        <v>27</v>
      </c>
      <c r="C64" s="129">
        <v>9896115</v>
      </c>
      <c r="D64" s="128">
        <v>3</v>
      </c>
      <c r="E64" s="129">
        <v>1400000</v>
      </c>
      <c r="F64" s="128">
        <v>0</v>
      </c>
      <c r="G64" s="131">
        <v>0</v>
      </c>
      <c r="H64" s="156">
        <v>0</v>
      </c>
      <c r="I64" s="128">
        <v>117</v>
      </c>
      <c r="J64" s="122">
        <v>623236</v>
      </c>
      <c r="K64" s="128">
        <v>8</v>
      </c>
      <c r="L64" s="129">
        <v>179752</v>
      </c>
      <c r="M64" s="128">
        <v>0</v>
      </c>
      <c r="N64" s="130">
        <v>0</v>
      </c>
      <c r="O64" s="128">
        <v>2</v>
      </c>
      <c r="P64" s="129">
        <v>350000</v>
      </c>
      <c r="Q64" s="128">
        <v>2</v>
      </c>
      <c r="R64" s="130">
        <v>6800000</v>
      </c>
      <c r="S64" s="128">
        <v>3</v>
      </c>
      <c r="T64" s="129">
        <v>177000</v>
      </c>
      <c r="U64" s="128">
        <v>0</v>
      </c>
      <c r="V64" s="133">
        <v>0</v>
      </c>
      <c r="W64" s="128">
        <v>0</v>
      </c>
      <c r="X64" s="134">
        <v>0</v>
      </c>
      <c r="Y64" s="167">
        <f t="shared" si="9"/>
        <v>162</v>
      </c>
      <c r="Z64" s="120">
        <f t="shared" si="10"/>
        <v>19426103</v>
      </c>
    </row>
    <row r="65" spans="1:29" ht="23.25" x14ac:dyDescent="0.35">
      <c r="A65" s="127" t="s">
        <v>11</v>
      </c>
      <c r="B65" s="128">
        <v>32</v>
      </c>
      <c r="C65" s="153">
        <v>9955373</v>
      </c>
      <c r="D65" s="154">
        <v>7</v>
      </c>
      <c r="E65" s="153">
        <v>3775000</v>
      </c>
      <c r="F65" s="154">
        <v>7</v>
      </c>
      <c r="G65" s="155">
        <v>70</v>
      </c>
      <c r="H65" s="156">
        <f>9000000+7252138</f>
        <v>16252138</v>
      </c>
      <c r="I65" s="154">
        <v>85</v>
      </c>
      <c r="J65" s="122">
        <f>596280+6700</f>
        <v>602980</v>
      </c>
      <c r="K65" s="154">
        <v>11</v>
      </c>
      <c r="L65" s="153">
        <v>384855</v>
      </c>
      <c r="M65" s="154">
        <v>0</v>
      </c>
      <c r="N65" s="156">
        <v>0</v>
      </c>
      <c r="O65" s="154">
        <v>8</v>
      </c>
      <c r="P65" s="153">
        <v>999473</v>
      </c>
      <c r="Q65" s="128">
        <v>0</v>
      </c>
      <c r="R65" s="130">
        <v>0</v>
      </c>
      <c r="S65" s="154">
        <v>5</v>
      </c>
      <c r="T65" s="129">
        <v>676000</v>
      </c>
      <c r="U65" s="154">
        <v>0</v>
      </c>
      <c r="V65" s="158">
        <v>0</v>
      </c>
      <c r="W65" s="154">
        <v>0</v>
      </c>
      <c r="X65" s="159">
        <v>0</v>
      </c>
      <c r="Y65" s="167">
        <f t="shared" si="9"/>
        <v>155</v>
      </c>
      <c r="Z65" s="120">
        <f t="shared" si="10"/>
        <v>32645819</v>
      </c>
    </row>
    <row r="66" spans="1:29" ht="23.25" x14ac:dyDescent="0.35">
      <c r="A66" s="163" t="s">
        <v>12</v>
      </c>
      <c r="B66" s="154">
        <v>25</v>
      </c>
      <c r="C66" s="153">
        <v>8928460</v>
      </c>
      <c r="D66" s="154">
        <v>6</v>
      </c>
      <c r="E66" s="153">
        <v>3000000</v>
      </c>
      <c r="F66" s="154">
        <v>2</v>
      </c>
      <c r="G66" s="155">
        <v>14</v>
      </c>
      <c r="H66" s="153">
        <v>1791830</v>
      </c>
      <c r="I66" s="154">
        <f>78+1+1</f>
        <v>80</v>
      </c>
      <c r="J66" s="122">
        <f>524115+125000+10000</f>
        <v>659115</v>
      </c>
      <c r="K66" s="154">
        <v>12</v>
      </c>
      <c r="L66" s="153">
        <v>205020</v>
      </c>
      <c r="M66" s="154">
        <v>0</v>
      </c>
      <c r="N66" s="156">
        <v>0</v>
      </c>
      <c r="O66" s="154">
        <v>6</v>
      </c>
      <c r="P66" s="153">
        <v>566000</v>
      </c>
      <c r="Q66" s="128">
        <v>1</v>
      </c>
      <c r="R66" s="130">
        <v>1533950</v>
      </c>
      <c r="S66" s="154">
        <v>10</v>
      </c>
      <c r="T66" s="129">
        <v>827803</v>
      </c>
      <c r="U66" s="154">
        <v>0</v>
      </c>
      <c r="V66" s="158">
        <v>0</v>
      </c>
      <c r="W66" s="154">
        <v>0</v>
      </c>
      <c r="X66" s="159">
        <v>0</v>
      </c>
      <c r="Y66" s="167">
        <f t="shared" si="9"/>
        <v>142</v>
      </c>
      <c r="Z66" s="120">
        <f t="shared" si="10"/>
        <v>17512178</v>
      </c>
    </row>
    <row r="67" spans="1:29" ht="23.25" x14ac:dyDescent="0.35">
      <c r="A67" s="127" t="s">
        <v>13</v>
      </c>
      <c r="B67" s="128">
        <v>26</v>
      </c>
      <c r="C67" s="129">
        <v>9417224</v>
      </c>
      <c r="D67" s="128">
        <v>6</v>
      </c>
      <c r="E67" s="129">
        <v>3501750</v>
      </c>
      <c r="F67" s="128">
        <v>3</v>
      </c>
      <c r="G67" s="177">
        <v>15</v>
      </c>
      <c r="H67" s="130">
        <f>2544500</f>
        <v>2544500</v>
      </c>
      <c r="I67" s="128">
        <v>93</v>
      </c>
      <c r="J67" s="122">
        <f>1237105+2000</f>
        <v>1239105</v>
      </c>
      <c r="K67" s="128">
        <v>8</v>
      </c>
      <c r="L67" s="129">
        <v>231000</v>
      </c>
      <c r="M67" s="128">
        <v>0</v>
      </c>
      <c r="N67" s="156">
        <v>0</v>
      </c>
      <c r="O67" s="128">
        <v>4</v>
      </c>
      <c r="P67" s="129">
        <v>485700</v>
      </c>
      <c r="Q67" s="128">
        <v>1</v>
      </c>
      <c r="R67" s="130">
        <v>60000</v>
      </c>
      <c r="S67" s="128">
        <v>2</v>
      </c>
      <c r="T67" s="129">
        <v>2500</v>
      </c>
      <c r="U67" s="128">
        <v>0</v>
      </c>
      <c r="V67" s="133">
        <v>0</v>
      </c>
      <c r="W67" s="128">
        <v>0</v>
      </c>
      <c r="X67" s="134">
        <v>0</v>
      </c>
      <c r="Y67" s="167">
        <f t="shared" si="9"/>
        <v>143</v>
      </c>
      <c r="Z67" s="120">
        <f t="shared" si="10"/>
        <v>17481779</v>
      </c>
    </row>
    <row r="68" spans="1:29" ht="23.25" x14ac:dyDescent="0.35">
      <c r="A68" s="163" t="s">
        <v>14</v>
      </c>
      <c r="B68" s="154">
        <v>32</v>
      </c>
      <c r="C68" s="153">
        <v>9708911</v>
      </c>
      <c r="D68" s="154">
        <v>4</v>
      </c>
      <c r="E68" s="153">
        <v>2254156</v>
      </c>
      <c r="F68" s="154">
        <v>5</v>
      </c>
      <c r="G68" s="155">
        <v>21</v>
      </c>
      <c r="H68" s="156">
        <v>4601750</v>
      </c>
      <c r="I68" s="154">
        <v>55</v>
      </c>
      <c r="J68" s="122">
        <v>667039</v>
      </c>
      <c r="K68" s="154">
        <v>6</v>
      </c>
      <c r="L68" s="153">
        <v>155564</v>
      </c>
      <c r="M68" s="154">
        <v>1</v>
      </c>
      <c r="N68" s="156">
        <v>350000</v>
      </c>
      <c r="O68" s="154">
        <v>3</v>
      </c>
      <c r="P68" s="153">
        <v>120500</v>
      </c>
      <c r="Q68" s="154">
        <v>0</v>
      </c>
      <c r="R68" s="156">
        <v>0</v>
      </c>
      <c r="S68" s="154">
        <v>5</v>
      </c>
      <c r="T68" s="129">
        <v>963000</v>
      </c>
      <c r="U68" s="154">
        <v>0</v>
      </c>
      <c r="V68" s="158">
        <v>0</v>
      </c>
      <c r="W68" s="154">
        <v>0</v>
      </c>
      <c r="X68" s="159">
        <v>0</v>
      </c>
      <c r="Y68" s="167">
        <f t="shared" si="9"/>
        <v>111</v>
      </c>
      <c r="Z68" s="120">
        <f>SUM(C68, E68, H68, J68, L68, N68, P68, R68, T68, V68, X68)</f>
        <v>18820920</v>
      </c>
    </row>
    <row r="69" spans="1:29" ht="24" thickBot="1" x14ac:dyDescent="0.4">
      <c r="A69" s="137" t="s">
        <v>15</v>
      </c>
      <c r="B69" s="138">
        <v>4</v>
      </c>
      <c r="C69" s="139">
        <v>1411240</v>
      </c>
      <c r="D69" s="138">
        <v>1</v>
      </c>
      <c r="E69" s="139">
        <v>500000</v>
      </c>
      <c r="F69" s="138">
        <v>2</v>
      </c>
      <c r="G69" s="140">
        <v>10</v>
      </c>
      <c r="H69" s="141">
        <v>1680000</v>
      </c>
      <c r="I69" s="138">
        <v>44</v>
      </c>
      <c r="J69" s="122">
        <v>591013</v>
      </c>
      <c r="K69" s="138">
        <v>6</v>
      </c>
      <c r="L69" s="139">
        <v>111000</v>
      </c>
      <c r="M69" s="138">
        <v>1</v>
      </c>
      <c r="N69" s="141">
        <v>594432</v>
      </c>
      <c r="O69" s="138">
        <v>4</v>
      </c>
      <c r="P69" s="139">
        <v>495500</v>
      </c>
      <c r="Q69" s="138">
        <v>0</v>
      </c>
      <c r="R69" s="141">
        <v>0</v>
      </c>
      <c r="S69" s="138">
        <v>3</v>
      </c>
      <c r="T69" s="141">
        <v>11920500</v>
      </c>
      <c r="U69" s="138">
        <v>0</v>
      </c>
      <c r="V69" s="143">
        <v>0</v>
      </c>
      <c r="W69" s="138">
        <v>0</v>
      </c>
      <c r="X69" s="144">
        <v>0</v>
      </c>
      <c r="Y69" s="167">
        <f t="shared" si="9"/>
        <v>65</v>
      </c>
      <c r="Z69" s="120">
        <f>SUM(C69, E69, H69, J69, L69, N69, P69, R69, T69, V69, X69)</f>
        <v>17303685</v>
      </c>
    </row>
    <row r="70" spans="1:29" ht="24" thickBot="1" x14ac:dyDescent="0.4">
      <c r="A70" s="145" t="s">
        <v>16</v>
      </c>
      <c r="B70" s="146">
        <f>SUM(B58:B69)</f>
        <v>262</v>
      </c>
      <c r="C70" s="146">
        <f>SUM(C58:C69)</f>
        <v>87542809</v>
      </c>
      <c r="D70" s="146">
        <f t="shared" ref="D70:X70" si="11">SUM(D58:D69)</f>
        <v>53</v>
      </c>
      <c r="E70" s="146">
        <f t="shared" si="11"/>
        <v>25997181</v>
      </c>
      <c r="F70" s="146">
        <f t="shared" si="11"/>
        <v>43</v>
      </c>
      <c r="G70" s="146">
        <f t="shared" si="11"/>
        <v>241</v>
      </c>
      <c r="H70" s="146">
        <f t="shared" si="11"/>
        <v>46365561</v>
      </c>
      <c r="I70" s="146">
        <f t="shared" si="11"/>
        <v>645</v>
      </c>
      <c r="J70" s="146">
        <f t="shared" si="11"/>
        <v>7441559</v>
      </c>
      <c r="K70" s="146">
        <f t="shared" si="11"/>
        <v>77</v>
      </c>
      <c r="L70" s="146">
        <f t="shared" si="11"/>
        <v>2055357</v>
      </c>
      <c r="M70" s="146">
        <f t="shared" si="11"/>
        <v>4</v>
      </c>
      <c r="N70" s="146">
        <f t="shared" si="11"/>
        <v>4185432</v>
      </c>
      <c r="O70" s="146">
        <f t="shared" si="11"/>
        <v>47</v>
      </c>
      <c r="P70" s="146">
        <f t="shared" si="11"/>
        <v>8312173</v>
      </c>
      <c r="Q70" s="146">
        <f t="shared" si="11"/>
        <v>7</v>
      </c>
      <c r="R70" s="146">
        <f t="shared" si="11"/>
        <v>20742450</v>
      </c>
      <c r="S70" s="146">
        <f t="shared" si="11"/>
        <v>38</v>
      </c>
      <c r="T70" s="146">
        <f>SUM(T58:T69)</f>
        <v>16691621</v>
      </c>
      <c r="U70" s="146">
        <f t="shared" si="11"/>
        <v>2</v>
      </c>
      <c r="V70" s="146">
        <f t="shared" si="11"/>
        <v>58137258</v>
      </c>
      <c r="W70" s="146">
        <f t="shared" si="11"/>
        <v>0</v>
      </c>
      <c r="X70" s="146">
        <f t="shared" si="11"/>
        <v>0</v>
      </c>
      <c r="Y70" s="146">
        <f>SUM(Y58:Y69)</f>
        <v>1178</v>
      </c>
      <c r="Z70" s="152">
        <f>SUM(Z58:Z69)</f>
        <v>277471401</v>
      </c>
    </row>
    <row r="73" spans="1:29" ht="19.5" customHeight="1" thickBot="1" x14ac:dyDescent="0.25"/>
    <row r="74" spans="1:29" s="11" customFormat="1" ht="24.75" customHeight="1" x14ac:dyDescent="0.35">
      <c r="A74" s="106" t="s">
        <v>71</v>
      </c>
      <c r="B74" s="194" t="s">
        <v>0</v>
      </c>
      <c r="C74" s="195"/>
      <c r="D74" s="194" t="s">
        <v>41</v>
      </c>
      <c r="E74" s="195"/>
      <c r="F74" s="194" t="s">
        <v>35</v>
      </c>
      <c r="G74" s="196"/>
      <c r="H74" s="195"/>
      <c r="I74" s="194" t="s">
        <v>34</v>
      </c>
      <c r="J74" s="195"/>
      <c r="K74" s="107"/>
      <c r="L74" s="108"/>
      <c r="M74" s="107"/>
      <c r="N74" s="108"/>
      <c r="O74" s="194" t="s">
        <v>31</v>
      </c>
      <c r="P74" s="195"/>
      <c r="Q74" s="107"/>
      <c r="R74" s="108"/>
      <c r="S74" s="194" t="s">
        <v>38</v>
      </c>
      <c r="T74" s="195"/>
      <c r="U74" s="107"/>
      <c r="V74" s="108"/>
      <c r="W74" s="194" t="s">
        <v>39</v>
      </c>
      <c r="X74" s="195"/>
      <c r="Y74" s="109"/>
      <c r="Z74" s="110"/>
    </row>
    <row r="75" spans="1:29" s="11" customFormat="1" ht="24.75" customHeight="1" x14ac:dyDescent="0.35">
      <c r="A75" s="111"/>
      <c r="B75" s="192" t="s">
        <v>36</v>
      </c>
      <c r="C75" s="193"/>
      <c r="D75" s="197" t="s">
        <v>34</v>
      </c>
      <c r="E75" s="198"/>
      <c r="F75" s="199" t="s">
        <v>42</v>
      </c>
      <c r="G75" s="200"/>
      <c r="H75" s="201"/>
      <c r="I75" s="192" t="s">
        <v>33</v>
      </c>
      <c r="J75" s="193"/>
      <c r="K75" s="192" t="s">
        <v>32</v>
      </c>
      <c r="L75" s="193"/>
      <c r="M75" s="192" t="s">
        <v>31</v>
      </c>
      <c r="N75" s="193"/>
      <c r="O75" s="192" t="s">
        <v>33</v>
      </c>
      <c r="P75" s="193"/>
      <c r="Q75" s="192" t="s">
        <v>37</v>
      </c>
      <c r="R75" s="193"/>
      <c r="S75" s="192" t="s">
        <v>33</v>
      </c>
      <c r="T75" s="193"/>
      <c r="U75" s="192" t="s">
        <v>39</v>
      </c>
      <c r="V75" s="193"/>
      <c r="W75" s="192" t="s">
        <v>33</v>
      </c>
      <c r="X75" s="193"/>
      <c r="Y75" s="192" t="s">
        <v>72</v>
      </c>
      <c r="Z75" s="193"/>
    </row>
    <row r="76" spans="1:29" s="11" customFormat="1" ht="24.75" customHeight="1" thickBot="1" x14ac:dyDescent="0.4">
      <c r="A76" s="112"/>
      <c r="B76" s="113" t="s">
        <v>1</v>
      </c>
      <c r="C76" s="114" t="s">
        <v>2</v>
      </c>
      <c r="D76" s="113" t="s">
        <v>1</v>
      </c>
      <c r="E76" s="114" t="s">
        <v>2</v>
      </c>
      <c r="F76" s="115" t="s">
        <v>3</v>
      </c>
      <c r="G76" s="116" t="s">
        <v>40</v>
      </c>
      <c r="H76" s="114" t="s">
        <v>2</v>
      </c>
      <c r="I76" s="113" t="s">
        <v>1</v>
      </c>
      <c r="J76" s="114" t="s">
        <v>2</v>
      </c>
      <c r="K76" s="113" t="s">
        <v>1</v>
      </c>
      <c r="L76" s="114" t="s">
        <v>2</v>
      </c>
      <c r="M76" s="113" t="s">
        <v>1</v>
      </c>
      <c r="N76" s="114" t="s">
        <v>2</v>
      </c>
      <c r="O76" s="113" t="s">
        <v>1</v>
      </c>
      <c r="P76" s="114" t="s">
        <v>2</v>
      </c>
      <c r="Q76" s="113" t="s">
        <v>1</v>
      </c>
      <c r="R76" s="114" t="s">
        <v>2</v>
      </c>
      <c r="S76" s="113" t="s">
        <v>1</v>
      </c>
      <c r="T76" s="114" t="s">
        <v>2</v>
      </c>
      <c r="U76" s="113" t="s">
        <v>1</v>
      </c>
      <c r="V76" s="114" t="s">
        <v>2</v>
      </c>
      <c r="W76" s="113" t="s">
        <v>1</v>
      </c>
      <c r="X76" s="114" t="s">
        <v>2</v>
      </c>
      <c r="Y76" s="117" t="s">
        <v>3</v>
      </c>
      <c r="Z76" s="114" t="s">
        <v>2</v>
      </c>
    </row>
    <row r="77" spans="1:29" s="11" customFormat="1" ht="24.75" customHeight="1" x14ac:dyDescent="0.35">
      <c r="A77" s="118" t="s">
        <v>4</v>
      </c>
      <c r="B77" s="119">
        <v>15</v>
      </c>
      <c r="C77" s="120">
        <v>5011121.9400000004</v>
      </c>
      <c r="D77" s="119">
        <v>4</v>
      </c>
      <c r="E77" s="120">
        <v>979400</v>
      </c>
      <c r="F77" s="119">
        <v>0</v>
      </c>
      <c r="G77" s="121">
        <v>0</v>
      </c>
      <c r="H77" s="122">
        <v>0</v>
      </c>
      <c r="I77" s="119">
        <v>21</v>
      </c>
      <c r="J77" s="123">
        <v>356895.67</v>
      </c>
      <c r="K77" s="119">
        <v>2</v>
      </c>
      <c r="L77" s="120">
        <v>41785.019999999997</v>
      </c>
      <c r="M77" s="119">
        <v>0</v>
      </c>
      <c r="N77" s="122">
        <v>0</v>
      </c>
      <c r="O77" s="119">
        <v>1</v>
      </c>
      <c r="P77" s="120">
        <v>320000</v>
      </c>
      <c r="Q77" s="119">
        <v>0</v>
      </c>
      <c r="R77" s="122">
        <v>0</v>
      </c>
      <c r="S77" s="119">
        <v>1</v>
      </c>
      <c r="T77" s="122">
        <v>500</v>
      </c>
      <c r="U77" s="119">
        <v>0</v>
      </c>
      <c r="V77" s="124">
        <v>0</v>
      </c>
      <c r="W77" s="119">
        <v>0</v>
      </c>
      <c r="X77" s="122">
        <v>0</v>
      </c>
      <c r="Y77" s="125">
        <v>44</v>
      </c>
      <c r="Z77" s="126">
        <v>6709702.6299999999</v>
      </c>
    </row>
    <row r="78" spans="1:29" s="11" customFormat="1" ht="24.75" customHeight="1" x14ac:dyDescent="0.35">
      <c r="A78" s="127" t="s">
        <v>5</v>
      </c>
      <c r="B78" s="128">
        <v>28</v>
      </c>
      <c r="C78" s="129">
        <v>10988133</v>
      </c>
      <c r="D78" s="128">
        <v>8</v>
      </c>
      <c r="E78" s="130">
        <v>1917500</v>
      </c>
      <c r="F78" s="128">
        <v>0</v>
      </c>
      <c r="G78" s="131">
        <v>0</v>
      </c>
      <c r="H78" s="130">
        <v>0</v>
      </c>
      <c r="I78" s="128">
        <v>8</v>
      </c>
      <c r="J78" s="132">
        <v>194482</v>
      </c>
      <c r="K78" s="128">
        <v>0</v>
      </c>
      <c r="L78" s="129">
        <v>0</v>
      </c>
      <c r="M78" s="128">
        <v>0</v>
      </c>
      <c r="N78" s="130">
        <v>0</v>
      </c>
      <c r="O78" s="128">
        <v>5</v>
      </c>
      <c r="P78" s="129">
        <v>5586504</v>
      </c>
      <c r="Q78" s="128">
        <v>0</v>
      </c>
      <c r="R78" s="130">
        <v>0</v>
      </c>
      <c r="S78" s="128">
        <v>2</v>
      </c>
      <c r="T78" s="130">
        <v>82000</v>
      </c>
      <c r="U78" s="128">
        <v>0</v>
      </c>
      <c r="V78" s="133">
        <v>0</v>
      </c>
      <c r="W78" s="128">
        <v>0</v>
      </c>
      <c r="X78" s="134">
        <v>0</v>
      </c>
      <c r="Y78" s="125">
        <f>SUM(B78,D78,F78,I78,K78,M78,O78,Q78,S78,U78,W78)</f>
        <v>51</v>
      </c>
      <c r="Z78" s="126">
        <f>SUM(C78,E78,H78,J78,L78,N78,P78,R78,T78,V78,X78)</f>
        <v>18768619</v>
      </c>
    </row>
    <row r="79" spans="1:29" s="11" customFormat="1" ht="24.75" customHeight="1" x14ac:dyDescent="0.35">
      <c r="A79" s="127" t="s">
        <v>6</v>
      </c>
      <c r="B79" s="128">
        <v>24</v>
      </c>
      <c r="C79" s="129">
        <v>8809116</v>
      </c>
      <c r="D79" s="128">
        <v>4</v>
      </c>
      <c r="E79" s="129">
        <v>2000000</v>
      </c>
      <c r="F79" s="128">
        <v>0</v>
      </c>
      <c r="G79" s="131">
        <v>0</v>
      </c>
      <c r="H79" s="130">
        <v>0</v>
      </c>
      <c r="I79" s="128">
        <v>25</v>
      </c>
      <c r="J79" s="132">
        <v>523634</v>
      </c>
      <c r="K79" s="128">
        <v>3</v>
      </c>
      <c r="L79" s="129">
        <v>47007</v>
      </c>
      <c r="M79" s="135">
        <v>0</v>
      </c>
      <c r="N79" s="130">
        <v>0</v>
      </c>
      <c r="O79" s="128">
        <v>4</v>
      </c>
      <c r="P79" s="129">
        <v>546511</v>
      </c>
      <c r="Q79" s="128">
        <v>0</v>
      </c>
      <c r="R79" s="130">
        <v>0</v>
      </c>
      <c r="S79" s="128">
        <v>4</v>
      </c>
      <c r="T79" s="129">
        <v>16000</v>
      </c>
      <c r="U79" s="128">
        <v>0</v>
      </c>
      <c r="V79" s="130">
        <v>0</v>
      </c>
      <c r="W79" s="128">
        <v>0</v>
      </c>
      <c r="X79" s="134">
        <v>0</v>
      </c>
      <c r="Y79" s="125">
        <f t="shared" ref="Y79:Y88" si="12">SUM(B79,D79,F79,I79,K79,M79,O79,Q79,S79,U79,W79)</f>
        <v>64</v>
      </c>
      <c r="Z79" s="126">
        <f t="shared" ref="Z79:Z88" si="13">SUM(C79,E79,H79,J79,L79,N79,P79,R79,T79,V79,X79)</f>
        <v>11942268</v>
      </c>
    </row>
    <row r="80" spans="1:29" s="11" customFormat="1" ht="24.75" customHeight="1" x14ac:dyDescent="0.35">
      <c r="A80" s="127" t="s">
        <v>7</v>
      </c>
      <c r="B80" s="128">
        <v>40</v>
      </c>
      <c r="C80" s="129">
        <v>13557597</v>
      </c>
      <c r="D80" s="128">
        <v>7</v>
      </c>
      <c r="E80" s="129">
        <v>3345000</v>
      </c>
      <c r="F80" s="128">
        <v>2</v>
      </c>
      <c r="G80" s="131">
        <v>6</v>
      </c>
      <c r="H80" s="130">
        <v>1774000</v>
      </c>
      <c r="I80" s="128">
        <v>14</v>
      </c>
      <c r="J80" s="132">
        <v>223080</v>
      </c>
      <c r="K80" s="128">
        <v>2</v>
      </c>
      <c r="L80" s="129">
        <v>45000</v>
      </c>
      <c r="M80" s="128">
        <v>0</v>
      </c>
      <c r="N80" s="130">
        <v>0</v>
      </c>
      <c r="O80" s="128">
        <v>2</v>
      </c>
      <c r="P80" s="129">
        <v>253000</v>
      </c>
      <c r="Q80" s="128">
        <v>0</v>
      </c>
      <c r="R80" s="130">
        <v>0</v>
      </c>
      <c r="S80" s="128">
        <v>1</v>
      </c>
      <c r="T80" s="130">
        <v>15000</v>
      </c>
      <c r="U80" s="128">
        <v>0</v>
      </c>
      <c r="V80" s="133">
        <v>0</v>
      </c>
      <c r="W80" s="128">
        <v>0</v>
      </c>
      <c r="X80" s="134">
        <v>0</v>
      </c>
      <c r="Y80" s="125">
        <f t="shared" si="12"/>
        <v>68</v>
      </c>
      <c r="Z80" s="126">
        <f t="shared" si="13"/>
        <v>19212677</v>
      </c>
      <c r="AC80" s="11" t="s">
        <v>64</v>
      </c>
    </row>
    <row r="81" spans="1:26" s="11" customFormat="1" ht="24.75" customHeight="1" x14ac:dyDescent="0.35">
      <c r="A81" s="127" t="s">
        <v>8</v>
      </c>
      <c r="B81" s="128">
        <v>50</v>
      </c>
      <c r="C81" s="129">
        <v>18151742</v>
      </c>
      <c r="D81" s="128">
        <v>6</v>
      </c>
      <c r="E81" s="129">
        <v>3201720</v>
      </c>
      <c r="F81" s="128">
        <v>4</v>
      </c>
      <c r="G81" s="131">
        <v>13</v>
      </c>
      <c r="H81" s="130">
        <v>2871000</v>
      </c>
      <c r="I81" s="128">
        <v>30</v>
      </c>
      <c r="J81" s="132">
        <v>411420</v>
      </c>
      <c r="K81" s="128">
        <v>18</v>
      </c>
      <c r="L81" s="129">
        <v>585417</v>
      </c>
      <c r="M81" s="128">
        <v>0</v>
      </c>
      <c r="N81" s="130">
        <v>0</v>
      </c>
      <c r="O81" s="128">
        <v>4</v>
      </c>
      <c r="P81" s="129">
        <v>545000</v>
      </c>
      <c r="Q81" s="128">
        <v>0</v>
      </c>
      <c r="R81" s="130">
        <v>0</v>
      </c>
      <c r="S81" s="128">
        <v>2</v>
      </c>
      <c r="T81" s="130">
        <v>10000</v>
      </c>
      <c r="U81" s="128">
        <v>0</v>
      </c>
      <c r="V81" s="133">
        <v>0</v>
      </c>
      <c r="W81" s="128">
        <v>0</v>
      </c>
      <c r="X81" s="134">
        <v>0</v>
      </c>
      <c r="Y81" s="125">
        <f t="shared" si="12"/>
        <v>114</v>
      </c>
      <c r="Z81" s="126">
        <f t="shared" si="13"/>
        <v>25776299</v>
      </c>
    </row>
    <row r="82" spans="1:26" s="11" customFormat="1" ht="24.75" customHeight="1" x14ac:dyDescent="0.35">
      <c r="A82" s="127" t="s">
        <v>9</v>
      </c>
      <c r="B82" s="128">
        <v>30</v>
      </c>
      <c r="C82" s="129">
        <v>10653255</v>
      </c>
      <c r="D82" s="128">
        <v>8</v>
      </c>
      <c r="E82" s="129">
        <v>4192510</v>
      </c>
      <c r="F82" s="128">
        <v>0</v>
      </c>
      <c r="G82" s="131">
        <v>0</v>
      </c>
      <c r="H82" s="130">
        <v>0</v>
      </c>
      <c r="I82" s="128">
        <v>30</v>
      </c>
      <c r="J82" s="132">
        <v>682518</v>
      </c>
      <c r="K82" s="128">
        <v>28</v>
      </c>
      <c r="L82" s="153">
        <v>794515</v>
      </c>
      <c r="M82" s="154">
        <v>0</v>
      </c>
      <c r="N82" s="156">
        <v>0</v>
      </c>
      <c r="O82" s="154">
        <v>6</v>
      </c>
      <c r="P82" s="153">
        <v>1487160</v>
      </c>
      <c r="Q82" s="154">
        <v>0</v>
      </c>
      <c r="R82" s="156">
        <v>0</v>
      </c>
      <c r="S82" s="128">
        <v>0</v>
      </c>
      <c r="T82" s="153">
        <v>0</v>
      </c>
      <c r="U82" s="128">
        <v>0</v>
      </c>
      <c r="V82" s="133">
        <v>0</v>
      </c>
      <c r="W82" s="128">
        <v>0</v>
      </c>
      <c r="X82" s="134">
        <v>0</v>
      </c>
      <c r="Y82" s="125">
        <f t="shared" si="12"/>
        <v>102</v>
      </c>
      <c r="Z82" s="126">
        <f t="shared" si="13"/>
        <v>17809958</v>
      </c>
    </row>
    <row r="83" spans="1:26" s="11" customFormat="1" ht="24.75" customHeight="1" x14ac:dyDescent="0.35">
      <c r="A83" s="127" t="s">
        <v>10</v>
      </c>
      <c r="B83" s="128">
        <v>26</v>
      </c>
      <c r="C83" s="129">
        <v>9649671</v>
      </c>
      <c r="D83" s="128">
        <v>1</v>
      </c>
      <c r="E83" s="129">
        <v>656382</v>
      </c>
      <c r="F83" s="128">
        <v>3</v>
      </c>
      <c r="G83" s="131">
        <v>11</v>
      </c>
      <c r="H83" s="129">
        <v>2355500</v>
      </c>
      <c r="I83" s="128">
        <v>29</v>
      </c>
      <c r="J83" s="132">
        <v>427659</v>
      </c>
      <c r="K83" s="128">
        <v>5</v>
      </c>
      <c r="L83" s="153">
        <v>123800</v>
      </c>
      <c r="M83" s="154">
        <v>0</v>
      </c>
      <c r="N83" s="156">
        <v>0</v>
      </c>
      <c r="O83" s="154">
        <v>11</v>
      </c>
      <c r="P83" s="153">
        <v>1812200</v>
      </c>
      <c r="Q83" s="154">
        <v>0</v>
      </c>
      <c r="R83" s="156">
        <v>0</v>
      </c>
      <c r="S83" s="128">
        <v>0</v>
      </c>
      <c r="T83" s="153">
        <v>0</v>
      </c>
      <c r="U83" s="128">
        <v>0</v>
      </c>
      <c r="V83" s="133">
        <v>0</v>
      </c>
      <c r="W83" s="128">
        <v>0</v>
      </c>
      <c r="X83" s="134">
        <v>0</v>
      </c>
      <c r="Y83" s="125">
        <f t="shared" si="12"/>
        <v>75</v>
      </c>
      <c r="Z83" s="126">
        <f t="shared" si="13"/>
        <v>15025212</v>
      </c>
    </row>
    <row r="84" spans="1:26" s="11" customFormat="1" ht="24.75" customHeight="1" x14ac:dyDescent="0.35">
      <c r="A84" s="127" t="s">
        <v>11</v>
      </c>
      <c r="B84" s="128">
        <v>22</v>
      </c>
      <c r="C84" s="153">
        <v>7653725</v>
      </c>
      <c r="D84" s="154">
        <v>2</v>
      </c>
      <c r="E84" s="153">
        <v>1263458</v>
      </c>
      <c r="F84" s="154">
        <v>1</v>
      </c>
      <c r="G84" s="155">
        <v>4</v>
      </c>
      <c r="H84" s="156">
        <v>800000</v>
      </c>
      <c r="I84" s="154">
        <v>20</v>
      </c>
      <c r="J84" s="157">
        <v>370704</v>
      </c>
      <c r="K84" s="154">
        <v>4</v>
      </c>
      <c r="L84" s="153">
        <v>69760</v>
      </c>
      <c r="M84" s="154">
        <v>2</v>
      </c>
      <c r="N84" s="156">
        <v>2412138</v>
      </c>
      <c r="O84" s="154">
        <v>3</v>
      </c>
      <c r="P84" s="153">
        <v>500000</v>
      </c>
      <c r="Q84" s="154">
        <v>0</v>
      </c>
      <c r="R84" s="156">
        <v>0</v>
      </c>
      <c r="S84" s="154">
        <v>2</v>
      </c>
      <c r="T84" s="153">
        <v>7000000</v>
      </c>
      <c r="U84" s="154">
        <v>0</v>
      </c>
      <c r="V84" s="158">
        <v>0</v>
      </c>
      <c r="W84" s="154">
        <v>0</v>
      </c>
      <c r="X84" s="159">
        <v>0</v>
      </c>
      <c r="Y84" s="160">
        <f>SUM(B84,D84,F84,I84,K84,M84,O84,Q84,S84,U84,W84)</f>
        <v>56</v>
      </c>
      <c r="Z84" s="161">
        <f t="shared" si="13"/>
        <v>20069785</v>
      </c>
    </row>
    <row r="85" spans="1:26" s="11" customFormat="1" ht="24.75" customHeight="1" x14ac:dyDescent="0.35">
      <c r="A85" s="163" t="s">
        <v>12</v>
      </c>
      <c r="B85" s="154">
        <v>28</v>
      </c>
      <c r="C85" s="153">
        <f>8758646+130000</f>
        <v>8888646</v>
      </c>
      <c r="D85" s="154">
        <v>3</v>
      </c>
      <c r="E85" s="153">
        <v>1681274</v>
      </c>
      <c r="F85" s="154">
        <v>5</v>
      </c>
      <c r="G85" s="155">
        <v>23</v>
      </c>
      <c r="H85" s="153">
        <v>3730000</v>
      </c>
      <c r="I85" s="154">
        <v>36</v>
      </c>
      <c r="J85" s="157">
        <v>820703</v>
      </c>
      <c r="K85" s="154">
        <v>3</v>
      </c>
      <c r="L85" s="153">
        <v>92276</v>
      </c>
      <c r="M85" s="154">
        <v>0</v>
      </c>
      <c r="N85" s="156">
        <v>0</v>
      </c>
      <c r="O85" s="154">
        <v>7</v>
      </c>
      <c r="P85" s="153">
        <v>289822</v>
      </c>
      <c r="Q85" s="154">
        <v>0</v>
      </c>
      <c r="R85" s="156">
        <v>0</v>
      </c>
      <c r="S85" s="154">
        <v>1</v>
      </c>
      <c r="T85" s="164">
        <f>4500000+2500+2000</f>
        <v>4504500</v>
      </c>
      <c r="U85" s="154">
        <v>0</v>
      </c>
      <c r="V85" s="158">
        <v>0</v>
      </c>
      <c r="W85" s="154">
        <v>0</v>
      </c>
      <c r="X85" s="159">
        <v>0</v>
      </c>
      <c r="Y85" s="160">
        <f t="shared" si="12"/>
        <v>83</v>
      </c>
      <c r="Z85" s="161">
        <f t="shared" si="13"/>
        <v>20007221</v>
      </c>
    </row>
    <row r="86" spans="1:26" s="11" customFormat="1" ht="24.75" customHeight="1" x14ac:dyDescent="0.35">
      <c r="A86" s="127" t="s">
        <v>13</v>
      </c>
      <c r="B86" s="128">
        <v>7</v>
      </c>
      <c r="C86" s="129">
        <v>2766719</v>
      </c>
      <c r="D86" s="128">
        <v>1</v>
      </c>
      <c r="E86" s="129">
        <v>625000</v>
      </c>
      <c r="F86" s="128">
        <v>1</v>
      </c>
      <c r="G86" s="131">
        <v>4</v>
      </c>
      <c r="H86" s="130">
        <v>970000</v>
      </c>
      <c r="I86" s="128">
        <v>23</v>
      </c>
      <c r="J86" s="136">
        <v>386747</v>
      </c>
      <c r="K86" s="128">
        <v>0</v>
      </c>
      <c r="L86" s="153">
        <v>0</v>
      </c>
      <c r="M86" s="154">
        <v>1</v>
      </c>
      <c r="N86" s="153">
        <v>300000</v>
      </c>
      <c r="O86" s="154">
        <v>7</v>
      </c>
      <c r="P86" s="153">
        <v>261073</v>
      </c>
      <c r="Q86" s="154">
        <v>0</v>
      </c>
      <c r="R86" s="156">
        <v>0</v>
      </c>
      <c r="S86" s="128">
        <v>0</v>
      </c>
      <c r="T86" s="153">
        <v>0</v>
      </c>
      <c r="U86" s="128">
        <v>0</v>
      </c>
      <c r="V86" s="133">
        <v>0</v>
      </c>
      <c r="W86" s="128">
        <v>0</v>
      </c>
      <c r="X86" s="134">
        <v>0</v>
      </c>
      <c r="Y86" s="125">
        <f>SUM(B86,D86,F86,I86,K86,M86,O86,Q86,S86,U86,W86)</f>
        <v>40</v>
      </c>
      <c r="Z86" s="162">
        <f>SUM(C86,E86,H86,J86,L86,N86,P86,R86,T86,V86,X86)</f>
        <v>5309539</v>
      </c>
    </row>
    <row r="87" spans="1:26" s="25" customFormat="1" ht="24.75" customHeight="1" x14ac:dyDescent="0.35">
      <c r="A87" s="163" t="s">
        <v>14</v>
      </c>
      <c r="B87" s="154">
        <v>8</v>
      </c>
      <c r="C87" s="153">
        <v>2555119</v>
      </c>
      <c r="D87" s="154">
        <v>1</v>
      </c>
      <c r="E87" s="153">
        <v>725000</v>
      </c>
      <c r="F87" s="154">
        <v>0</v>
      </c>
      <c r="G87" s="155">
        <v>0</v>
      </c>
      <c r="H87" s="156">
        <v>0</v>
      </c>
      <c r="I87" s="154">
        <v>20</v>
      </c>
      <c r="J87" s="157">
        <v>323500</v>
      </c>
      <c r="K87" s="154">
        <v>6</v>
      </c>
      <c r="L87" s="153">
        <v>118933</v>
      </c>
      <c r="M87" s="154">
        <v>0</v>
      </c>
      <c r="N87" s="156">
        <v>0</v>
      </c>
      <c r="O87" s="154">
        <v>4</v>
      </c>
      <c r="P87" s="153">
        <v>1053692</v>
      </c>
      <c r="Q87" s="154">
        <v>0</v>
      </c>
      <c r="R87" s="156">
        <v>0</v>
      </c>
      <c r="S87" s="154">
        <v>2</v>
      </c>
      <c r="T87" s="153">
        <v>7015000</v>
      </c>
      <c r="U87" s="154">
        <v>0</v>
      </c>
      <c r="V87" s="158">
        <v>0</v>
      </c>
      <c r="W87" s="154">
        <v>0</v>
      </c>
      <c r="X87" s="159">
        <v>0</v>
      </c>
      <c r="Y87" s="160">
        <f t="shared" si="12"/>
        <v>41</v>
      </c>
      <c r="Z87" s="161">
        <f t="shared" si="13"/>
        <v>11791244</v>
      </c>
    </row>
    <row r="88" spans="1:26" s="11" customFormat="1" ht="24.75" customHeight="1" thickBot="1" x14ac:dyDescent="0.4">
      <c r="A88" s="137" t="s">
        <v>15</v>
      </c>
      <c r="B88" s="138">
        <v>7</v>
      </c>
      <c r="C88" s="139">
        <v>3420232</v>
      </c>
      <c r="D88" s="138">
        <v>0</v>
      </c>
      <c r="E88" s="139">
        <v>0</v>
      </c>
      <c r="F88" s="138">
        <v>1</v>
      </c>
      <c r="G88" s="140">
        <v>5</v>
      </c>
      <c r="H88" s="141">
        <v>795000</v>
      </c>
      <c r="I88" s="138">
        <v>23</v>
      </c>
      <c r="J88" s="142">
        <v>428183</v>
      </c>
      <c r="K88" s="138">
        <v>2</v>
      </c>
      <c r="L88" s="139">
        <v>50070</v>
      </c>
      <c r="M88" s="138">
        <v>0</v>
      </c>
      <c r="N88" s="141">
        <v>0</v>
      </c>
      <c r="O88" s="138">
        <v>3</v>
      </c>
      <c r="P88" s="139">
        <v>81569</v>
      </c>
      <c r="Q88" s="138">
        <v>0</v>
      </c>
      <c r="R88" s="141">
        <v>0</v>
      </c>
      <c r="S88" s="138">
        <v>1</v>
      </c>
      <c r="T88" s="165">
        <v>4500000</v>
      </c>
      <c r="U88" s="138">
        <v>0</v>
      </c>
      <c r="V88" s="143">
        <v>0</v>
      </c>
      <c r="W88" s="138">
        <v>0</v>
      </c>
      <c r="X88" s="144">
        <v>0</v>
      </c>
      <c r="Y88" s="125">
        <f t="shared" si="12"/>
        <v>37</v>
      </c>
      <c r="Z88" s="126">
        <f t="shared" si="13"/>
        <v>9275054</v>
      </c>
    </row>
    <row r="89" spans="1:26" s="11" customFormat="1" ht="24.75" customHeight="1" thickBot="1" x14ac:dyDescent="0.4">
      <c r="A89" s="145" t="s">
        <v>16</v>
      </c>
      <c r="B89" s="146">
        <f>SUM(B77:B88)</f>
        <v>285</v>
      </c>
      <c r="C89" s="147">
        <f>SUM(C77:C88)</f>
        <v>102105076.94</v>
      </c>
      <c r="D89" s="146">
        <f>SUM(D77:D88)</f>
        <v>45</v>
      </c>
      <c r="E89" s="147">
        <f t="shared" ref="E89:Y89" si="14">SUM(E77:E88)</f>
        <v>20587244</v>
      </c>
      <c r="F89" s="146">
        <f t="shared" si="14"/>
        <v>17</v>
      </c>
      <c r="G89" s="148">
        <f t="shared" si="14"/>
        <v>66</v>
      </c>
      <c r="H89" s="147">
        <f t="shared" si="14"/>
        <v>13295500</v>
      </c>
      <c r="I89" s="146">
        <f t="shared" si="14"/>
        <v>279</v>
      </c>
      <c r="J89" s="147">
        <f t="shared" si="14"/>
        <v>5149525.67</v>
      </c>
      <c r="K89" s="146">
        <f t="shared" si="14"/>
        <v>73</v>
      </c>
      <c r="L89" s="147">
        <f t="shared" si="14"/>
        <v>1968563.02</v>
      </c>
      <c r="M89" s="146">
        <f t="shared" si="14"/>
        <v>3</v>
      </c>
      <c r="N89" s="147">
        <f>SUM(N77:N88)</f>
        <v>2712138</v>
      </c>
      <c r="O89" s="146">
        <f t="shared" si="14"/>
        <v>57</v>
      </c>
      <c r="P89" s="149">
        <f t="shared" si="14"/>
        <v>12736531</v>
      </c>
      <c r="Q89" s="146">
        <f t="shared" si="14"/>
        <v>0</v>
      </c>
      <c r="R89" s="147">
        <f t="shared" si="14"/>
        <v>0</v>
      </c>
      <c r="S89" s="146">
        <f t="shared" si="14"/>
        <v>16</v>
      </c>
      <c r="T89" s="166">
        <f t="shared" si="14"/>
        <v>23143000</v>
      </c>
      <c r="U89" s="146">
        <f t="shared" si="14"/>
        <v>0</v>
      </c>
      <c r="V89" s="150">
        <f t="shared" si="14"/>
        <v>0</v>
      </c>
      <c r="W89" s="146">
        <f t="shared" si="14"/>
        <v>0</v>
      </c>
      <c r="X89" s="147">
        <f t="shared" si="14"/>
        <v>0</v>
      </c>
      <c r="Y89" s="151">
        <f t="shared" si="14"/>
        <v>775</v>
      </c>
      <c r="Z89" s="152">
        <f>SUM(Z77:Z88)</f>
        <v>181697578.63</v>
      </c>
    </row>
    <row r="90" spans="1:26" x14ac:dyDescent="0.2">
      <c r="B90" s="1"/>
      <c r="D90" s="1"/>
    </row>
    <row r="91" spans="1:26" x14ac:dyDescent="0.2">
      <c r="B91" s="1"/>
      <c r="D91" s="1"/>
    </row>
    <row r="92" spans="1:26" ht="21" customHeight="1" thickBot="1" x14ac:dyDescent="0.4">
      <c r="A92" s="24"/>
      <c r="B92" s="1"/>
      <c r="D92" s="1"/>
      <c r="E92" s="2"/>
      <c r="F92" s="3"/>
      <c r="G92" s="5"/>
    </row>
    <row r="93" spans="1:26" s="11" customFormat="1" ht="24.75" customHeight="1" x14ac:dyDescent="0.3">
      <c r="A93" s="74" t="s">
        <v>69</v>
      </c>
      <c r="B93" s="206" t="s">
        <v>0</v>
      </c>
      <c r="C93" s="207"/>
      <c r="D93" s="206" t="s">
        <v>41</v>
      </c>
      <c r="E93" s="207"/>
      <c r="F93" s="206" t="s">
        <v>35</v>
      </c>
      <c r="G93" s="210"/>
      <c r="H93" s="207"/>
      <c r="I93" s="206" t="s">
        <v>34</v>
      </c>
      <c r="J93" s="207"/>
      <c r="K93" s="8"/>
      <c r="L93" s="6"/>
      <c r="M93" s="8"/>
      <c r="N93" s="6"/>
      <c r="O93" s="206" t="s">
        <v>31</v>
      </c>
      <c r="P93" s="207"/>
      <c r="Q93" s="8"/>
      <c r="R93" s="6"/>
      <c r="S93" s="206" t="s">
        <v>38</v>
      </c>
      <c r="T93" s="207"/>
      <c r="U93" s="8"/>
      <c r="V93" s="6"/>
      <c r="W93" s="206" t="s">
        <v>39</v>
      </c>
      <c r="X93" s="207"/>
      <c r="Y93" s="72"/>
      <c r="Z93" s="10"/>
    </row>
    <row r="94" spans="1:26" s="11" customFormat="1" ht="24.75" customHeight="1" x14ac:dyDescent="0.3">
      <c r="A94" s="75"/>
      <c r="B94" s="204" t="s">
        <v>36</v>
      </c>
      <c r="C94" s="205"/>
      <c r="D94" s="214" t="s">
        <v>34</v>
      </c>
      <c r="E94" s="215"/>
      <c r="F94" s="211" t="s">
        <v>42</v>
      </c>
      <c r="G94" s="212"/>
      <c r="H94" s="213"/>
      <c r="I94" s="204" t="s">
        <v>33</v>
      </c>
      <c r="J94" s="205"/>
      <c r="K94" s="204" t="s">
        <v>32</v>
      </c>
      <c r="L94" s="205"/>
      <c r="M94" s="204" t="s">
        <v>31</v>
      </c>
      <c r="N94" s="205"/>
      <c r="O94" s="204" t="s">
        <v>33</v>
      </c>
      <c r="P94" s="205"/>
      <c r="Q94" s="204" t="s">
        <v>37</v>
      </c>
      <c r="R94" s="205"/>
      <c r="S94" s="204" t="s">
        <v>33</v>
      </c>
      <c r="T94" s="205"/>
      <c r="U94" s="204" t="s">
        <v>39</v>
      </c>
      <c r="V94" s="205"/>
      <c r="W94" s="204" t="s">
        <v>33</v>
      </c>
      <c r="X94" s="205"/>
      <c r="Y94" s="204" t="s">
        <v>70</v>
      </c>
      <c r="Z94" s="205"/>
    </row>
    <row r="95" spans="1:26" s="11" customFormat="1" ht="24.75" customHeight="1" thickBot="1" x14ac:dyDescent="0.35">
      <c r="A95" s="76"/>
      <c r="B95" s="83" t="s">
        <v>1</v>
      </c>
      <c r="C95" s="14" t="s">
        <v>2</v>
      </c>
      <c r="D95" s="83" t="s">
        <v>1</v>
      </c>
      <c r="E95" s="14" t="s">
        <v>2</v>
      </c>
      <c r="F95" s="84" t="s">
        <v>3</v>
      </c>
      <c r="G95" s="85" t="s">
        <v>40</v>
      </c>
      <c r="H95" s="86" t="s">
        <v>2</v>
      </c>
      <c r="I95" s="83" t="s">
        <v>1</v>
      </c>
      <c r="J95" s="14" t="s">
        <v>2</v>
      </c>
      <c r="K95" s="83" t="s">
        <v>1</v>
      </c>
      <c r="L95" s="14" t="s">
        <v>2</v>
      </c>
      <c r="M95" s="83" t="s">
        <v>1</v>
      </c>
      <c r="N95" s="14" t="s">
        <v>2</v>
      </c>
      <c r="O95" s="83" t="s">
        <v>1</v>
      </c>
      <c r="P95" s="14" t="s">
        <v>2</v>
      </c>
      <c r="Q95" s="83" t="s">
        <v>1</v>
      </c>
      <c r="R95" s="14" t="s">
        <v>2</v>
      </c>
      <c r="S95" s="83" t="s">
        <v>1</v>
      </c>
      <c r="T95" s="14" t="s">
        <v>2</v>
      </c>
      <c r="U95" s="83" t="s">
        <v>1</v>
      </c>
      <c r="V95" s="14" t="s">
        <v>2</v>
      </c>
      <c r="W95" s="83" t="s">
        <v>1</v>
      </c>
      <c r="X95" s="14" t="s">
        <v>2</v>
      </c>
      <c r="Y95" s="79" t="s">
        <v>3</v>
      </c>
      <c r="Z95" s="14" t="s">
        <v>2</v>
      </c>
    </row>
    <row r="96" spans="1:26" s="11" customFormat="1" ht="24.75" customHeight="1" x14ac:dyDescent="0.3">
      <c r="A96" s="27" t="s">
        <v>4</v>
      </c>
      <c r="B96" s="80">
        <v>13</v>
      </c>
      <c r="C96" s="90">
        <v>4290066</v>
      </c>
      <c r="D96" s="80">
        <v>14</v>
      </c>
      <c r="E96" s="90">
        <v>3688000</v>
      </c>
      <c r="F96" s="80">
        <v>5</v>
      </c>
      <c r="G96" s="82">
        <v>9</v>
      </c>
      <c r="H96" s="97">
        <v>2010272</v>
      </c>
      <c r="I96" s="80">
        <v>14</v>
      </c>
      <c r="J96" s="87">
        <v>218175</v>
      </c>
      <c r="K96" s="80">
        <v>0</v>
      </c>
      <c r="L96" s="90">
        <v>0</v>
      </c>
      <c r="M96" s="80">
        <v>1</v>
      </c>
      <c r="N96" s="97">
        <v>1596108.8</v>
      </c>
      <c r="O96" s="80">
        <v>5</v>
      </c>
      <c r="P96" s="90">
        <v>850000</v>
      </c>
      <c r="Q96" s="80">
        <v>0</v>
      </c>
      <c r="R96" s="97">
        <v>0</v>
      </c>
      <c r="S96" s="80">
        <v>0</v>
      </c>
      <c r="T96" s="97">
        <v>0</v>
      </c>
      <c r="U96" s="80">
        <v>0</v>
      </c>
      <c r="V96" s="93">
        <v>0</v>
      </c>
      <c r="W96" s="80">
        <v>0</v>
      </c>
      <c r="X96" s="97">
        <v>0</v>
      </c>
      <c r="Y96" s="73">
        <v>52</v>
      </c>
      <c r="Z96" s="57">
        <v>12652621.800000001</v>
      </c>
    </row>
    <row r="97" spans="1:29" s="11" customFormat="1" ht="24.75" customHeight="1" x14ac:dyDescent="0.3">
      <c r="A97" s="28" t="s">
        <v>5</v>
      </c>
      <c r="B97" s="39">
        <v>18</v>
      </c>
      <c r="C97" s="91">
        <v>4548362.8</v>
      </c>
      <c r="D97" s="39">
        <v>4</v>
      </c>
      <c r="E97" s="53">
        <v>480000</v>
      </c>
      <c r="F97" s="39">
        <v>0</v>
      </c>
      <c r="G97" s="38">
        <v>0</v>
      </c>
      <c r="H97" s="53">
        <v>0</v>
      </c>
      <c r="I97" s="39">
        <v>31</v>
      </c>
      <c r="J97" s="88">
        <v>395214</v>
      </c>
      <c r="K97" s="39">
        <v>6</v>
      </c>
      <c r="L97" s="91">
        <v>115000</v>
      </c>
      <c r="M97" s="39">
        <v>0</v>
      </c>
      <c r="N97" s="53">
        <v>0</v>
      </c>
      <c r="O97" s="39">
        <v>6</v>
      </c>
      <c r="P97" s="91">
        <v>257500</v>
      </c>
      <c r="Q97" s="39">
        <v>1</v>
      </c>
      <c r="R97" s="53">
        <v>400000</v>
      </c>
      <c r="S97" s="39">
        <v>2</v>
      </c>
      <c r="T97" s="53">
        <v>505000</v>
      </c>
      <c r="U97" s="39">
        <v>0</v>
      </c>
      <c r="V97" s="94">
        <v>0</v>
      </c>
      <c r="W97" s="39">
        <v>0</v>
      </c>
      <c r="X97" s="77">
        <v>0</v>
      </c>
      <c r="Y97" s="73">
        <v>68</v>
      </c>
      <c r="Z97" s="57">
        <v>6701076.7999999998</v>
      </c>
    </row>
    <row r="98" spans="1:29" s="11" customFormat="1" ht="24.75" customHeight="1" x14ac:dyDescent="0.3">
      <c r="A98" s="28" t="s">
        <v>6</v>
      </c>
      <c r="B98" s="39">
        <v>22</v>
      </c>
      <c r="C98" s="91">
        <v>5869058</v>
      </c>
      <c r="D98" s="39">
        <v>14</v>
      </c>
      <c r="E98" s="91">
        <v>3079680</v>
      </c>
      <c r="F98" s="39">
        <v>4</v>
      </c>
      <c r="G98" s="38">
        <v>4</v>
      </c>
      <c r="H98" s="91">
        <v>965000</v>
      </c>
      <c r="I98" s="39">
        <v>27</v>
      </c>
      <c r="J98" s="88">
        <v>368484.99</v>
      </c>
      <c r="K98" s="39">
        <v>2</v>
      </c>
      <c r="L98" s="91">
        <v>28990</v>
      </c>
      <c r="M98" s="105">
        <v>0</v>
      </c>
      <c r="N98" s="53">
        <v>0</v>
      </c>
      <c r="O98" s="39">
        <v>5</v>
      </c>
      <c r="P98" s="91">
        <v>473000</v>
      </c>
      <c r="Q98" s="39">
        <v>3</v>
      </c>
      <c r="R98" s="53">
        <v>3701094</v>
      </c>
      <c r="S98" s="39">
        <v>2</v>
      </c>
      <c r="T98" s="91">
        <v>227150</v>
      </c>
      <c r="U98" s="39">
        <v>0</v>
      </c>
      <c r="V98" s="53">
        <v>0</v>
      </c>
      <c r="W98" s="39">
        <v>0</v>
      </c>
      <c r="X98" s="77">
        <v>0</v>
      </c>
      <c r="Y98" s="73">
        <v>79</v>
      </c>
      <c r="Z98" s="57">
        <v>14712456.99</v>
      </c>
    </row>
    <row r="99" spans="1:29" s="11" customFormat="1" ht="24.75" customHeight="1" x14ac:dyDescent="0.3">
      <c r="A99" s="28" t="s">
        <v>7</v>
      </c>
      <c r="B99" s="39">
        <v>15</v>
      </c>
      <c r="C99" s="91">
        <v>5473315.3799999999</v>
      </c>
      <c r="D99" s="39">
        <v>14</v>
      </c>
      <c r="E99" s="91">
        <v>3216035</v>
      </c>
      <c r="F99" s="39">
        <v>0</v>
      </c>
      <c r="G99" s="38">
        <v>0</v>
      </c>
      <c r="H99" s="53">
        <v>0</v>
      </c>
      <c r="I99" s="39">
        <v>27</v>
      </c>
      <c r="J99" s="88">
        <v>369812.2</v>
      </c>
      <c r="K99" s="39">
        <v>5</v>
      </c>
      <c r="L99" s="91">
        <v>105000</v>
      </c>
      <c r="M99" s="39">
        <v>0</v>
      </c>
      <c r="N99" s="53">
        <v>0</v>
      </c>
      <c r="O99" s="39">
        <v>7</v>
      </c>
      <c r="P99" s="91">
        <v>454500</v>
      </c>
      <c r="Q99" s="39">
        <v>0</v>
      </c>
      <c r="R99" s="53">
        <v>0</v>
      </c>
      <c r="S99" s="39">
        <v>1</v>
      </c>
      <c r="T99" s="53">
        <v>2500</v>
      </c>
      <c r="U99" s="39">
        <v>0</v>
      </c>
      <c r="V99" s="94">
        <v>0</v>
      </c>
      <c r="W99" s="39">
        <v>0</v>
      </c>
      <c r="X99" s="77">
        <v>0</v>
      </c>
      <c r="Y99" s="73">
        <v>69</v>
      </c>
      <c r="Z99" s="57">
        <v>9621162</v>
      </c>
      <c r="AC99" s="11" t="s">
        <v>64</v>
      </c>
    </row>
    <row r="100" spans="1:29" s="11" customFormat="1" ht="24.75" customHeight="1" x14ac:dyDescent="0.3">
      <c r="A100" s="28" t="s">
        <v>8</v>
      </c>
      <c r="B100" s="39">
        <v>18</v>
      </c>
      <c r="C100" s="91">
        <v>4799944.49</v>
      </c>
      <c r="D100" s="39">
        <v>18</v>
      </c>
      <c r="E100" s="91">
        <v>4174360</v>
      </c>
      <c r="F100" s="39">
        <v>0</v>
      </c>
      <c r="G100" s="38">
        <v>0</v>
      </c>
      <c r="H100" s="53">
        <v>0</v>
      </c>
      <c r="I100" s="39">
        <v>63</v>
      </c>
      <c r="J100" s="88">
        <v>874152</v>
      </c>
      <c r="K100" s="39">
        <v>5</v>
      </c>
      <c r="L100" s="91">
        <v>117237</v>
      </c>
      <c r="M100" s="39">
        <v>1</v>
      </c>
      <c r="N100" s="53">
        <v>2200000</v>
      </c>
      <c r="O100" s="39">
        <v>4</v>
      </c>
      <c r="P100" s="91">
        <v>200000</v>
      </c>
      <c r="Q100" s="39">
        <v>0</v>
      </c>
      <c r="R100" s="53">
        <v>0</v>
      </c>
      <c r="S100" s="39">
        <v>1</v>
      </c>
      <c r="T100" s="53">
        <v>500</v>
      </c>
      <c r="U100" s="39">
        <v>0</v>
      </c>
      <c r="V100" s="94">
        <v>0</v>
      </c>
      <c r="W100" s="39">
        <v>1</v>
      </c>
      <c r="X100" s="77">
        <v>140000</v>
      </c>
      <c r="Y100" s="73">
        <v>111</v>
      </c>
      <c r="Z100" s="57">
        <v>12506193.49</v>
      </c>
    </row>
    <row r="101" spans="1:29" s="11" customFormat="1" ht="24.75" customHeight="1" x14ac:dyDescent="0.3">
      <c r="A101" s="28" t="s">
        <v>9</v>
      </c>
      <c r="B101" s="39">
        <v>16</v>
      </c>
      <c r="C101" s="91">
        <v>3885685</v>
      </c>
      <c r="D101" s="39">
        <v>8</v>
      </c>
      <c r="E101" s="91">
        <v>2670000</v>
      </c>
      <c r="F101" s="39">
        <v>9</v>
      </c>
      <c r="G101" s="38">
        <v>8</v>
      </c>
      <c r="H101" s="53">
        <v>9499450</v>
      </c>
      <c r="I101" s="39">
        <v>43</v>
      </c>
      <c r="J101" s="88">
        <v>663254.52</v>
      </c>
      <c r="K101" s="39">
        <v>7</v>
      </c>
      <c r="L101" s="91">
        <v>129590</v>
      </c>
      <c r="M101" s="39">
        <v>0</v>
      </c>
      <c r="N101" s="53">
        <v>0</v>
      </c>
      <c r="O101" s="39">
        <v>2</v>
      </c>
      <c r="P101" s="91">
        <v>64500</v>
      </c>
      <c r="Q101" s="39">
        <v>0</v>
      </c>
      <c r="R101" s="91">
        <v>0</v>
      </c>
      <c r="S101" s="39">
        <v>0</v>
      </c>
      <c r="T101" s="91">
        <v>0</v>
      </c>
      <c r="U101" s="39">
        <v>0</v>
      </c>
      <c r="V101" s="94">
        <v>0</v>
      </c>
      <c r="W101" s="39">
        <v>1</v>
      </c>
      <c r="X101" s="77">
        <v>3365000</v>
      </c>
      <c r="Y101" s="73">
        <v>86</v>
      </c>
      <c r="Z101" s="57">
        <v>20277479.52</v>
      </c>
    </row>
    <row r="102" spans="1:29" s="11" customFormat="1" ht="24.75" customHeight="1" x14ac:dyDescent="0.3">
      <c r="A102" s="28" t="s">
        <v>10</v>
      </c>
      <c r="B102" s="39">
        <v>17</v>
      </c>
      <c r="C102" s="91">
        <v>5859963.25</v>
      </c>
      <c r="D102" s="39">
        <v>10</v>
      </c>
      <c r="E102" s="91">
        <v>2170010</v>
      </c>
      <c r="F102" s="39">
        <v>4</v>
      </c>
      <c r="G102" s="38">
        <v>4</v>
      </c>
      <c r="H102" s="91">
        <v>1330000</v>
      </c>
      <c r="I102" s="39">
        <v>40</v>
      </c>
      <c r="J102" s="88">
        <v>440507.25</v>
      </c>
      <c r="K102" s="39">
        <v>10</v>
      </c>
      <c r="L102" s="91">
        <v>269648.65999999997</v>
      </c>
      <c r="M102" s="39">
        <v>0</v>
      </c>
      <c r="N102" s="53">
        <v>0</v>
      </c>
      <c r="O102" s="39">
        <v>3</v>
      </c>
      <c r="P102" s="91">
        <v>90650</v>
      </c>
      <c r="Q102" s="39">
        <v>0</v>
      </c>
      <c r="R102" s="53">
        <v>0</v>
      </c>
      <c r="S102" s="39">
        <v>3</v>
      </c>
      <c r="T102" s="53">
        <v>1500</v>
      </c>
      <c r="U102" s="39">
        <v>0</v>
      </c>
      <c r="V102" s="94">
        <v>0</v>
      </c>
      <c r="W102" s="39">
        <v>2</v>
      </c>
      <c r="X102" s="77">
        <v>105470</v>
      </c>
      <c r="Y102" s="73">
        <v>89</v>
      </c>
      <c r="Z102" s="57">
        <v>10267749.16</v>
      </c>
    </row>
    <row r="103" spans="1:29" s="11" customFormat="1" ht="24.75" customHeight="1" x14ac:dyDescent="0.3">
      <c r="A103" s="28" t="s">
        <v>11</v>
      </c>
      <c r="B103" s="39">
        <v>38</v>
      </c>
      <c r="C103" s="91">
        <v>13796198.91</v>
      </c>
      <c r="D103" s="39">
        <v>10</v>
      </c>
      <c r="E103" s="91">
        <v>2768950</v>
      </c>
      <c r="F103" s="39">
        <v>5</v>
      </c>
      <c r="G103" s="38">
        <v>60</v>
      </c>
      <c r="H103" s="53">
        <v>7322000</v>
      </c>
      <c r="I103" s="39">
        <v>24</v>
      </c>
      <c r="J103" s="88">
        <v>345395.16</v>
      </c>
      <c r="K103" s="39">
        <v>2</v>
      </c>
      <c r="L103" s="91">
        <v>116000</v>
      </c>
      <c r="M103" s="39">
        <v>0</v>
      </c>
      <c r="N103" s="53">
        <v>0</v>
      </c>
      <c r="O103" s="39">
        <v>8</v>
      </c>
      <c r="P103" s="91">
        <v>475500</v>
      </c>
      <c r="Q103" s="39">
        <v>0</v>
      </c>
      <c r="R103" s="91">
        <v>0</v>
      </c>
      <c r="S103" s="39">
        <v>3</v>
      </c>
      <c r="T103" s="91">
        <v>337650</v>
      </c>
      <c r="U103" s="39">
        <v>0</v>
      </c>
      <c r="V103" s="94">
        <v>0</v>
      </c>
      <c r="W103" s="39">
        <v>0</v>
      </c>
      <c r="X103" s="77">
        <v>0</v>
      </c>
      <c r="Y103" s="73">
        <v>90</v>
      </c>
      <c r="Z103" s="57">
        <v>25161694.07</v>
      </c>
    </row>
    <row r="104" spans="1:29" s="11" customFormat="1" ht="24.75" customHeight="1" x14ac:dyDescent="0.3">
      <c r="A104" s="28" t="s">
        <v>12</v>
      </c>
      <c r="B104" s="39">
        <v>4</v>
      </c>
      <c r="C104" s="91">
        <v>1486383.75</v>
      </c>
      <c r="D104" s="39">
        <v>2</v>
      </c>
      <c r="E104" s="91">
        <v>352000</v>
      </c>
      <c r="F104" s="39">
        <v>9</v>
      </c>
      <c r="G104" s="38">
        <v>11</v>
      </c>
      <c r="H104" s="91">
        <v>34670950</v>
      </c>
      <c r="I104" s="39">
        <v>28</v>
      </c>
      <c r="J104" s="88">
        <v>448759.98</v>
      </c>
      <c r="K104" s="39">
        <v>10</v>
      </c>
      <c r="L104" s="91">
        <v>212000</v>
      </c>
      <c r="M104" s="39">
        <v>1</v>
      </c>
      <c r="N104" s="53">
        <v>1300000</v>
      </c>
      <c r="O104" s="39">
        <v>2</v>
      </c>
      <c r="P104" s="91">
        <v>345000</v>
      </c>
      <c r="Q104" s="39">
        <v>2</v>
      </c>
      <c r="R104" s="53">
        <v>627000</v>
      </c>
      <c r="S104" s="39">
        <v>0</v>
      </c>
      <c r="T104" s="53">
        <v>0</v>
      </c>
      <c r="U104" s="39">
        <v>0</v>
      </c>
      <c r="V104" s="94">
        <v>0</v>
      </c>
      <c r="W104" s="39">
        <v>1</v>
      </c>
      <c r="X104" s="77">
        <v>700000</v>
      </c>
      <c r="Y104" s="73">
        <v>59</v>
      </c>
      <c r="Z104" s="57">
        <v>40142093.729999997</v>
      </c>
    </row>
    <row r="105" spans="1:29" s="11" customFormat="1" ht="24.75" customHeight="1" x14ac:dyDescent="0.3">
      <c r="A105" s="28" t="s">
        <v>13</v>
      </c>
      <c r="B105" s="39">
        <v>19</v>
      </c>
      <c r="C105" s="91">
        <v>6388365.8300000001</v>
      </c>
      <c r="D105" s="39">
        <v>14</v>
      </c>
      <c r="E105" s="91">
        <v>4640000</v>
      </c>
      <c r="F105" s="39">
        <v>9</v>
      </c>
      <c r="G105" s="38">
        <v>18</v>
      </c>
      <c r="H105" s="53">
        <v>2913000</v>
      </c>
      <c r="I105" s="39">
        <v>34</v>
      </c>
      <c r="J105" s="100">
        <v>551936.4</v>
      </c>
      <c r="K105" s="39">
        <v>3</v>
      </c>
      <c r="L105" s="91">
        <v>80000</v>
      </c>
      <c r="M105" s="39">
        <v>0</v>
      </c>
      <c r="N105" s="53">
        <v>0</v>
      </c>
      <c r="O105" s="39">
        <v>8</v>
      </c>
      <c r="P105" s="91">
        <v>447300</v>
      </c>
      <c r="Q105" s="39">
        <v>0</v>
      </c>
      <c r="R105" s="53">
        <v>0</v>
      </c>
      <c r="S105" s="39">
        <v>3</v>
      </c>
      <c r="T105" s="91">
        <v>43000</v>
      </c>
      <c r="U105" s="39">
        <v>0</v>
      </c>
      <c r="V105" s="94">
        <v>0</v>
      </c>
      <c r="W105" s="39">
        <v>0</v>
      </c>
      <c r="X105" s="77">
        <v>0</v>
      </c>
      <c r="Y105" s="73">
        <v>90</v>
      </c>
      <c r="Z105" s="57">
        <v>15063602.23</v>
      </c>
    </row>
    <row r="106" spans="1:29" s="11" customFormat="1" ht="24.75" customHeight="1" x14ac:dyDescent="0.3">
      <c r="A106" s="28" t="s">
        <v>14</v>
      </c>
      <c r="B106" s="39">
        <v>26</v>
      </c>
      <c r="C106" s="91">
        <v>8617906.7899999991</v>
      </c>
      <c r="D106" s="39">
        <v>10</v>
      </c>
      <c r="E106" s="91">
        <v>2880000</v>
      </c>
      <c r="F106" s="39">
        <v>1</v>
      </c>
      <c r="G106" s="38">
        <v>4</v>
      </c>
      <c r="H106" s="53">
        <v>728170</v>
      </c>
      <c r="I106" s="39">
        <v>18</v>
      </c>
      <c r="J106" s="88">
        <v>133625.96</v>
      </c>
      <c r="K106" s="39">
        <v>8</v>
      </c>
      <c r="L106" s="91">
        <v>176010</v>
      </c>
      <c r="M106" s="39">
        <v>0</v>
      </c>
      <c r="N106" s="53">
        <v>0</v>
      </c>
      <c r="O106" s="39">
        <v>4</v>
      </c>
      <c r="P106" s="91">
        <v>3255305</v>
      </c>
      <c r="Q106" s="39">
        <v>0</v>
      </c>
      <c r="R106" s="53">
        <v>0</v>
      </c>
      <c r="S106" s="39">
        <v>1</v>
      </c>
      <c r="T106" s="91">
        <v>30000</v>
      </c>
      <c r="U106" s="39">
        <v>0</v>
      </c>
      <c r="V106" s="94">
        <v>0</v>
      </c>
      <c r="W106" s="39">
        <v>0</v>
      </c>
      <c r="X106" s="77">
        <v>0</v>
      </c>
      <c r="Y106" s="73">
        <v>68</v>
      </c>
      <c r="Z106" s="57">
        <v>15821017.75</v>
      </c>
    </row>
    <row r="107" spans="1:29" s="11" customFormat="1" ht="24.75" customHeight="1" thickBot="1" x14ac:dyDescent="0.35">
      <c r="A107" s="29" t="s">
        <v>15</v>
      </c>
      <c r="B107" s="40">
        <v>13</v>
      </c>
      <c r="C107" s="92">
        <v>4584793</v>
      </c>
      <c r="D107" s="40">
        <v>2</v>
      </c>
      <c r="E107" s="92">
        <v>586000</v>
      </c>
      <c r="F107" s="40">
        <v>1</v>
      </c>
      <c r="G107" s="41">
        <v>170</v>
      </c>
      <c r="H107" s="98">
        <v>31928750</v>
      </c>
      <c r="I107" s="40">
        <v>20</v>
      </c>
      <c r="J107" s="89">
        <v>255600</v>
      </c>
      <c r="K107" s="40">
        <v>7</v>
      </c>
      <c r="L107" s="92">
        <v>129897.44</v>
      </c>
      <c r="M107" s="40">
        <v>0</v>
      </c>
      <c r="N107" s="98">
        <v>0</v>
      </c>
      <c r="O107" s="40">
        <v>2</v>
      </c>
      <c r="P107" s="92">
        <v>105000</v>
      </c>
      <c r="Q107" s="40">
        <v>0</v>
      </c>
      <c r="R107" s="98">
        <v>0</v>
      </c>
      <c r="S107" s="40">
        <v>1</v>
      </c>
      <c r="T107" s="98">
        <v>116333</v>
      </c>
      <c r="U107" s="40">
        <v>0</v>
      </c>
      <c r="V107" s="95">
        <v>0</v>
      </c>
      <c r="W107" s="40">
        <v>0</v>
      </c>
      <c r="X107" s="78">
        <v>0</v>
      </c>
      <c r="Y107" s="73">
        <v>46</v>
      </c>
      <c r="Z107" s="57">
        <v>37706373.439999998</v>
      </c>
    </row>
    <row r="108" spans="1:29" s="11" customFormat="1" ht="24.75" customHeight="1" thickBot="1" x14ac:dyDescent="0.35">
      <c r="A108" s="17" t="s">
        <v>16</v>
      </c>
      <c r="B108" s="36">
        <v>219</v>
      </c>
      <c r="C108" s="54">
        <v>69600043</v>
      </c>
      <c r="D108" s="36">
        <v>120</v>
      </c>
      <c r="E108" s="54">
        <v>30705035</v>
      </c>
      <c r="F108" s="36">
        <v>47</v>
      </c>
      <c r="G108" s="37">
        <v>288</v>
      </c>
      <c r="H108" s="54">
        <v>91367592</v>
      </c>
      <c r="I108" s="36">
        <v>369</v>
      </c>
      <c r="J108" s="54">
        <v>5064917</v>
      </c>
      <c r="K108" s="36">
        <v>65</v>
      </c>
      <c r="L108" s="54">
        <v>1479373.44</v>
      </c>
      <c r="M108" s="36">
        <v>3</v>
      </c>
      <c r="N108" s="54">
        <v>5096109</v>
      </c>
      <c r="O108" s="36">
        <v>56</v>
      </c>
      <c r="P108" s="55">
        <v>7018255</v>
      </c>
      <c r="Q108" s="36">
        <v>6</v>
      </c>
      <c r="R108" s="54">
        <v>4728094</v>
      </c>
      <c r="S108" s="36">
        <v>17</v>
      </c>
      <c r="T108" s="54">
        <v>1263633</v>
      </c>
      <c r="U108" s="36">
        <v>0</v>
      </c>
      <c r="V108" s="96">
        <v>0</v>
      </c>
      <c r="W108" s="36">
        <v>5</v>
      </c>
      <c r="X108" s="54">
        <v>4310470</v>
      </c>
      <c r="Y108" s="18">
        <v>907</v>
      </c>
      <c r="Z108" s="58">
        <v>220633521.44</v>
      </c>
    </row>
    <row r="112" spans="1:29" ht="21" customHeight="1" thickBot="1" x14ac:dyDescent="0.4">
      <c r="A112" s="24" t="s">
        <v>66</v>
      </c>
      <c r="B112" s="3"/>
      <c r="C112" s="2"/>
      <c r="D112" s="3"/>
      <c r="E112" s="2"/>
      <c r="F112" s="3"/>
      <c r="G112" s="5"/>
    </row>
    <row r="113" spans="1:29" s="11" customFormat="1" ht="24.75" customHeight="1" x14ac:dyDescent="0.3">
      <c r="A113" s="74" t="s">
        <v>65</v>
      </c>
      <c r="B113" s="206" t="s">
        <v>0</v>
      </c>
      <c r="C113" s="207"/>
      <c r="D113" s="206" t="s">
        <v>41</v>
      </c>
      <c r="E113" s="207"/>
      <c r="F113" s="206" t="s">
        <v>35</v>
      </c>
      <c r="G113" s="210"/>
      <c r="H113" s="207"/>
      <c r="I113" s="206" t="s">
        <v>34</v>
      </c>
      <c r="J113" s="207"/>
      <c r="K113" s="8"/>
      <c r="L113" s="6"/>
      <c r="M113" s="8"/>
      <c r="N113" s="6"/>
      <c r="O113" s="206" t="s">
        <v>31</v>
      </c>
      <c r="P113" s="207"/>
      <c r="Q113" s="8"/>
      <c r="R113" s="6"/>
      <c r="S113" s="206" t="s">
        <v>38</v>
      </c>
      <c r="T113" s="207"/>
      <c r="U113" s="8"/>
      <c r="V113" s="6"/>
      <c r="W113" s="206" t="s">
        <v>39</v>
      </c>
      <c r="X113" s="207"/>
      <c r="Y113" s="72"/>
      <c r="Z113" s="10"/>
    </row>
    <row r="114" spans="1:29" s="11" customFormat="1" ht="24.75" customHeight="1" x14ac:dyDescent="0.3">
      <c r="A114" s="75"/>
      <c r="B114" s="204" t="s">
        <v>36</v>
      </c>
      <c r="C114" s="205"/>
      <c r="D114" s="214" t="s">
        <v>34</v>
      </c>
      <c r="E114" s="215"/>
      <c r="F114" s="211" t="s">
        <v>42</v>
      </c>
      <c r="G114" s="212"/>
      <c r="H114" s="213"/>
      <c r="I114" s="204" t="s">
        <v>33</v>
      </c>
      <c r="J114" s="205"/>
      <c r="K114" s="204" t="s">
        <v>32</v>
      </c>
      <c r="L114" s="205"/>
      <c r="M114" s="204" t="s">
        <v>31</v>
      </c>
      <c r="N114" s="205"/>
      <c r="O114" s="204" t="s">
        <v>33</v>
      </c>
      <c r="P114" s="205"/>
      <c r="Q114" s="204" t="s">
        <v>37</v>
      </c>
      <c r="R114" s="205"/>
      <c r="S114" s="204" t="s">
        <v>33</v>
      </c>
      <c r="T114" s="205"/>
      <c r="U114" s="204" t="s">
        <v>39</v>
      </c>
      <c r="V114" s="205"/>
      <c r="W114" s="204" t="s">
        <v>33</v>
      </c>
      <c r="X114" s="205"/>
      <c r="Y114" s="204" t="s">
        <v>67</v>
      </c>
      <c r="Z114" s="205"/>
    </row>
    <row r="115" spans="1:29" s="11" customFormat="1" ht="24.75" customHeight="1" thickBot="1" x14ac:dyDescent="0.35">
      <c r="A115" s="76"/>
      <c r="B115" s="83" t="s">
        <v>1</v>
      </c>
      <c r="C115" s="14" t="s">
        <v>2</v>
      </c>
      <c r="D115" s="83" t="s">
        <v>1</v>
      </c>
      <c r="E115" s="14" t="s">
        <v>2</v>
      </c>
      <c r="F115" s="84" t="s">
        <v>3</v>
      </c>
      <c r="G115" s="85" t="s">
        <v>40</v>
      </c>
      <c r="H115" s="86" t="s">
        <v>2</v>
      </c>
      <c r="I115" s="83" t="s">
        <v>1</v>
      </c>
      <c r="J115" s="14" t="s">
        <v>2</v>
      </c>
      <c r="K115" s="83" t="s">
        <v>1</v>
      </c>
      <c r="L115" s="14" t="s">
        <v>2</v>
      </c>
      <c r="M115" s="83" t="s">
        <v>1</v>
      </c>
      <c r="N115" s="14" t="s">
        <v>2</v>
      </c>
      <c r="O115" s="83" t="s">
        <v>1</v>
      </c>
      <c r="P115" s="14" t="s">
        <v>2</v>
      </c>
      <c r="Q115" s="83" t="s">
        <v>1</v>
      </c>
      <c r="R115" s="14" t="s">
        <v>2</v>
      </c>
      <c r="S115" s="83" t="s">
        <v>1</v>
      </c>
      <c r="T115" s="14" t="s">
        <v>2</v>
      </c>
      <c r="U115" s="83" t="s">
        <v>1</v>
      </c>
      <c r="V115" s="14" t="s">
        <v>2</v>
      </c>
      <c r="W115" s="83" t="s">
        <v>1</v>
      </c>
      <c r="X115" s="14" t="s">
        <v>2</v>
      </c>
      <c r="Y115" s="79" t="s">
        <v>3</v>
      </c>
      <c r="Z115" s="14" t="s">
        <v>2</v>
      </c>
    </row>
    <row r="116" spans="1:29" s="11" customFormat="1" ht="24.75" customHeight="1" x14ac:dyDescent="0.3">
      <c r="A116" s="27" t="s">
        <v>4</v>
      </c>
      <c r="B116" s="80">
        <v>9</v>
      </c>
      <c r="C116" s="90">
        <v>2942713</v>
      </c>
      <c r="D116" s="80">
        <v>32</v>
      </c>
      <c r="E116" s="90">
        <v>7853055.9100000001</v>
      </c>
      <c r="F116" s="80">
        <v>1</v>
      </c>
      <c r="G116" s="82">
        <v>5</v>
      </c>
      <c r="H116" s="97">
        <v>550000</v>
      </c>
      <c r="I116" s="80">
        <v>30</v>
      </c>
      <c r="J116" s="87">
        <v>480162</v>
      </c>
      <c r="K116" s="80">
        <v>2</v>
      </c>
      <c r="L116" s="90">
        <v>39681.81</v>
      </c>
      <c r="M116" s="80">
        <v>0</v>
      </c>
      <c r="N116" s="97">
        <v>0</v>
      </c>
      <c r="O116" s="80">
        <v>5</v>
      </c>
      <c r="P116" s="90">
        <v>75500</v>
      </c>
      <c r="Q116" s="80">
        <v>0</v>
      </c>
      <c r="R116" s="97">
        <v>0</v>
      </c>
      <c r="S116" s="80">
        <v>3</v>
      </c>
      <c r="T116" s="97">
        <v>220000</v>
      </c>
      <c r="U116" s="80">
        <v>0</v>
      </c>
      <c r="V116" s="93">
        <v>0</v>
      </c>
      <c r="W116" s="80">
        <v>0</v>
      </c>
      <c r="X116" s="97">
        <v>0</v>
      </c>
      <c r="Y116" s="73">
        <v>82</v>
      </c>
      <c r="Z116" s="57">
        <f>C116+E116+H116+J116+L116+N116+P116+R116+T116+V116</f>
        <v>12161112.720000001</v>
      </c>
    </row>
    <row r="117" spans="1:29" s="11" customFormat="1" ht="24.75" customHeight="1" x14ac:dyDescent="0.3">
      <c r="A117" s="28" t="s">
        <v>5</v>
      </c>
      <c r="B117" s="39">
        <v>4</v>
      </c>
      <c r="C117" s="91">
        <v>1089005</v>
      </c>
      <c r="D117" s="39">
        <v>4</v>
      </c>
      <c r="E117" s="53">
        <v>1065884.72</v>
      </c>
      <c r="F117" s="39">
        <v>0</v>
      </c>
      <c r="G117" s="38">
        <v>0</v>
      </c>
      <c r="H117" s="53">
        <v>0</v>
      </c>
      <c r="I117" s="39">
        <v>10</v>
      </c>
      <c r="J117" s="88">
        <v>120800</v>
      </c>
      <c r="K117" s="39">
        <v>1</v>
      </c>
      <c r="L117" s="91">
        <v>15439.89</v>
      </c>
      <c r="M117" s="39">
        <v>1</v>
      </c>
      <c r="N117" s="53">
        <v>1453500</v>
      </c>
      <c r="O117" s="39">
        <v>3</v>
      </c>
      <c r="P117" s="91">
        <v>485000</v>
      </c>
      <c r="Q117" s="39">
        <v>0</v>
      </c>
      <c r="R117" s="53">
        <v>0</v>
      </c>
      <c r="S117" s="39">
        <v>2</v>
      </c>
      <c r="T117" s="53">
        <v>610000</v>
      </c>
      <c r="U117" s="39">
        <v>0</v>
      </c>
      <c r="V117" s="94">
        <v>0</v>
      </c>
      <c r="W117" s="39">
        <v>0</v>
      </c>
      <c r="X117" s="77">
        <v>0</v>
      </c>
      <c r="Y117" s="73">
        <f t="shared" ref="Y117:Y127" si="15">B117+D117+G117+I117+K117+M117+O117+Q117+S117+U117</f>
        <v>25</v>
      </c>
      <c r="Z117" s="57">
        <f t="shared" ref="Z117:Z127" si="16">C117+E117+H117+J117+L117+N117+P117+R117+T117+V117</f>
        <v>4839629.6099999994</v>
      </c>
    </row>
    <row r="118" spans="1:29" s="11" customFormat="1" ht="24.75" customHeight="1" x14ac:dyDescent="0.3">
      <c r="A118" s="28" t="s">
        <v>6</v>
      </c>
      <c r="B118" s="39">
        <v>8</v>
      </c>
      <c r="C118" s="91">
        <v>1540084.8</v>
      </c>
      <c r="D118" s="39">
        <v>4</v>
      </c>
      <c r="E118" s="91">
        <v>1020841.8</v>
      </c>
      <c r="F118" s="39">
        <v>0</v>
      </c>
      <c r="G118" s="38">
        <v>0</v>
      </c>
      <c r="H118" s="91">
        <v>0</v>
      </c>
      <c r="I118" s="39">
        <v>28</v>
      </c>
      <c r="J118" s="88">
        <v>516100</v>
      </c>
      <c r="K118" s="39">
        <v>2</v>
      </c>
      <c r="L118" s="91">
        <v>30000</v>
      </c>
      <c r="M118" s="101">
        <v>0</v>
      </c>
      <c r="N118" s="53">
        <v>0</v>
      </c>
      <c r="O118" s="39">
        <v>8</v>
      </c>
      <c r="P118" s="91">
        <v>616500</v>
      </c>
      <c r="Q118" s="39">
        <v>0</v>
      </c>
      <c r="R118" s="53">
        <v>0</v>
      </c>
      <c r="S118" s="39">
        <v>2</v>
      </c>
      <c r="T118" s="91">
        <v>1000</v>
      </c>
      <c r="U118" s="39">
        <v>0</v>
      </c>
      <c r="V118" s="53">
        <v>0</v>
      </c>
      <c r="W118" s="39">
        <v>0</v>
      </c>
      <c r="X118" s="77">
        <v>0</v>
      </c>
      <c r="Y118" s="73">
        <f t="shared" si="15"/>
        <v>52</v>
      </c>
      <c r="Z118" s="57">
        <f t="shared" si="16"/>
        <v>3724526.6</v>
      </c>
    </row>
    <row r="119" spans="1:29" s="11" customFormat="1" ht="24.75" customHeight="1" x14ac:dyDescent="0.3">
      <c r="A119" s="28" t="s">
        <v>7</v>
      </c>
      <c r="B119" s="39">
        <v>1</v>
      </c>
      <c r="C119" s="91">
        <v>358730</v>
      </c>
      <c r="D119" s="39">
        <v>0</v>
      </c>
      <c r="E119" s="91">
        <v>0</v>
      </c>
      <c r="F119" s="39">
        <v>1</v>
      </c>
      <c r="G119" s="38">
        <v>0</v>
      </c>
      <c r="H119" s="53">
        <v>2000000</v>
      </c>
      <c r="I119" s="39">
        <v>3</v>
      </c>
      <c r="J119" s="88">
        <v>47684</v>
      </c>
      <c r="K119" s="39">
        <v>0</v>
      </c>
      <c r="L119" s="91">
        <v>0</v>
      </c>
      <c r="M119" s="39">
        <v>1</v>
      </c>
      <c r="N119" s="53">
        <v>80000</v>
      </c>
      <c r="O119" s="39">
        <v>2</v>
      </c>
      <c r="P119" s="91">
        <v>232000</v>
      </c>
      <c r="Q119" s="39">
        <v>0</v>
      </c>
      <c r="R119" s="53">
        <v>0</v>
      </c>
      <c r="S119" s="39">
        <v>3</v>
      </c>
      <c r="T119" s="53">
        <v>335273.68</v>
      </c>
      <c r="U119" s="39">
        <v>0</v>
      </c>
      <c r="V119" s="94">
        <v>0</v>
      </c>
      <c r="W119" s="39">
        <v>0</v>
      </c>
      <c r="X119" s="77">
        <v>0</v>
      </c>
      <c r="Y119" s="73">
        <v>11</v>
      </c>
      <c r="Z119" s="57">
        <f t="shared" si="16"/>
        <v>3053687.68</v>
      </c>
      <c r="AC119" s="11" t="s">
        <v>64</v>
      </c>
    </row>
    <row r="120" spans="1:29" s="11" customFormat="1" ht="24.75" customHeight="1" x14ac:dyDescent="0.3">
      <c r="A120" s="28" t="s">
        <v>8</v>
      </c>
      <c r="B120" s="39">
        <v>10</v>
      </c>
      <c r="C120" s="91">
        <v>3329833.6</v>
      </c>
      <c r="D120" s="39">
        <v>10</v>
      </c>
      <c r="E120" s="91">
        <v>2971255.04</v>
      </c>
      <c r="F120" s="39">
        <v>0</v>
      </c>
      <c r="G120" s="38">
        <v>0</v>
      </c>
      <c r="H120" s="53">
        <v>0</v>
      </c>
      <c r="I120" s="39">
        <v>34</v>
      </c>
      <c r="J120" s="88">
        <v>294631</v>
      </c>
      <c r="K120" s="39">
        <v>1</v>
      </c>
      <c r="L120" s="91">
        <v>20000</v>
      </c>
      <c r="M120" s="39">
        <v>0</v>
      </c>
      <c r="N120" s="53">
        <v>0</v>
      </c>
      <c r="O120" s="39">
        <v>2</v>
      </c>
      <c r="P120" s="91">
        <v>65500</v>
      </c>
      <c r="Q120" s="39">
        <v>0</v>
      </c>
      <c r="R120" s="53">
        <v>0</v>
      </c>
      <c r="S120" s="39">
        <v>0</v>
      </c>
      <c r="T120" s="53">
        <v>0</v>
      </c>
      <c r="U120" s="39">
        <v>0</v>
      </c>
      <c r="V120" s="94">
        <v>0</v>
      </c>
      <c r="W120" s="39">
        <v>0</v>
      </c>
      <c r="X120" s="77">
        <v>0</v>
      </c>
      <c r="Y120" s="73">
        <f t="shared" si="15"/>
        <v>57</v>
      </c>
      <c r="Z120" s="57">
        <f t="shared" si="16"/>
        <v>6681219.6400000006</v>
      </c>
    </row>
    <row r="121" spans="1:29" s="11" customFormat="1" ht="24.75" customHeight="1" x14ac:dyDescent="0.3">
      <c r="A121" s="28" t="s">
        <v>9</v>
      </c>
      <c r="B121" s="39">
        <v>3</v>
      </c>
      <c r="C121" s="91">
        <v>1181695</v>
      </c>
      <c r="D121" s="39">
        <v>2</v>
      </c>
      <c r="E121" s="91">
        <v>400000</v>
      </c>
      <c r="F121" s="39">
        <v>0</v>
      </c>
      <c r="G121" s="38">
        <v>0</v>
      </c>
      <c r="H121" s="53">
        <v>0</v>
      </c>
      <c r="I121" s="39">
        <v>44</v>
      </c>
      <c r="J121" s="88">
        <v>368352.45</v>
      </c>
      <c r="K121" s="39">
        <v>2</v>
      </c>
      <c r="L121" s="91">
        <v>55000</v>
      </c>
      <c r="M121" s="39">
        <v>0</v>
      </c>
      <c r="N121" s="53">
        <v>0</v>
      </c>
      <c r="O121" s="39">
        <v>1</v>
      </c>
      <c r="P121" s="91">
        <v>50000</v>
      </c>
      <c r="Q121" s="39">
        <v>0</v>
      </c>
      <c r="R121" s="91">
        <v>0</v>
      </c>
      <c r="S121" s="39">
        <v>1</v>
      </c>
      <c r="T121" s="91">
        <v>9000</v>
      </c>
      <c r="U121" s="39">
        <v>0</v>
      </c>
      <c r="V121" s="94">
        <v>0</v>
      </c>
      <c r="W121" s="39">
        <v>0</v>
      </c>
      <c r="X121" s="77">
        <v>0</v>
      </c>
      <c r="Y121" s="73">
        <f t="shared" si="15"/>
        <v>53</v>
      </c>
      <c r="Z121" s="57">
        <f t="shared" si="16"/>
        <v>2064047.45</v>
      </c>
    </row>
    <row r="122" spans="1:29" s="11" customFormat="1" ht="24.75" customHeight="1" x14ac:dyDescent="0.3">
      <c r="A122" s="28" t="s">
        <v>10</v>
      </c>
      <c r="B122" s="39">
        <v>6</v>
      </c>
      <c r="C122" s="91">
        <v>1818232.4</v>
      </c>
      <c r="D122" s="39">
        <v>4</v>
      </c>
      <c r="E122" s="91">
        <v>1400000</v>
      </c>
      <c r="F122" s="39">
        <v>0</v>
      </c>
      <c r="G122" s="38">
        <v>0</v>
      </c>
      <c r="H122" s="91">
        <v>0</v>
      </c>
      <c r="I122" s="39">
        <v>48</v>
      </c>
      <c r="J122" s="88">
        <v>451778.28</v>
      </c>
      <c r="K122" s="39">
        <v>10</v>
      </c>
      <c r="L122" s="91">
        <v>210828.71</v>
      </c>
      <c r="M122" s="39">
        <v>0</v>
      </c>
      <c r="N122" s="53">
        <v>0</v>
      </c>
      <c r="O122" s="39">
        <v>3</v>
      </c>
      <c r="P122" s="91">
        <v>276257</v>
      </c>
      <c r="Q122" s="39">
        <v>1</v>
      </c>
      <c r="R122" s="53">
        <v>4781601.07</v>
      </c>
      <c r="S122" s="39">
        <v>3</v>
      </c>
      <c r="T122" s="53">
        <v>53150</v>
      </c>
      <c r="U122" s="39">
        <v>0</v>
      </c>
      <c r="V122" s="94">
        <v>0</v>
      </c>
      <c r="W122" s="39">
        <v>2</v>
      </c>
      <c r="X122" s="77">
        <v>1200000</v>
      </c>
      <c r="Y122" s="73">
        <v>77</v>
      </c>
      <c r="Z122" s="57">
        <v>10191847.460000001</v>
      </c>
    </row>
    <row r="123" spans="1:29" s="11" customFormat="1" ht="24.75" customHeight="1" x14ac:dyDescent="0.3">
      <c r="A123" s="28" t="s">
        <v>11</v>
      </c>
      <c r="B123" s="39">
        <v>8</v>
      </c>
      <c r="C123" s="91">
        <v>2120500</v>
      </c>
      <c r="D123" s="39">
        <v>4</v>
      </c>
      <c r="E123" s="91">
        <v>1495606.95</v>
      </c>
      <c r="F123" s="39">
        <v>0</v>
      </c>
      <c r="G123" s="38">
        <v>0</v>
      </c>
      <c r="H123" s="53">
        <v>0</v>
      </c>
      <c r="I123" s="39">
        <v>52</v>
      </c>
      <c r="J123" s="88">
        <v>713349.04</v>
      </c>
      <c r="K123" s="39">
        <v>2</v>
      </c>
      <c r="L123" s="91">
        <v>37500</v>
      </c>
      <c r="M123" s="39">
        <v>0</v>
      </c>
      <c r="N123" s="53">
        <v>0</v>
      </c>
      <c r="O123" s="39">
        <v>5</v>
      </c>
      <c r="P123" s="91">
        <v>501800</v>
      </c>
      <c r="Q123" s="39">
        <v>0</v>
      </c>
      <c r="R123" s="91">
        <v>0</v>
      </c>
      <c r="S123" s="39">
        <v>3</v>
      </c>
      <c r="T123" s="91">
        <v>93955</v>
      </c>
      <c r="U123" s="39">
        <v>0</v>
      </c>
      <c r="V123" s="94">
        <v>0</v>
      </c>
      <c r="W123" s="39">
        <v>0</v>
      </c>
      <c r="X123" s="77">
        <v>0</v>
      </c>
      <c r="Y123" s="73">
        <v>75</v>
      </c>
      <c r="Z123" s="57">
        <v>4962711</v>
      </c>
    </row>
    <row r="124" spans="1:29" s="11" customFormat="1" ht="24.75" customHeight="1" x14ac:dyDescent="0.3">
      <c r="A124" s="28" t="s">
        <v>12</v>
      </c>
      <c r="B124" s="39">
        <v>11</v>
      </c>
      <c r="C124" s="91">
        <v>3297600</v>
      </c>
      <c r="D124" s="39">
        <v>14</v>
      </c>
      <c r="E124" s="91">
        <v>4286724.95</v>
      </c>
      <c r="F124" s="39">
        <v>0</v>
      </c>
      <c r="G124" s="38">
        <v>0</v>
      </c>
      <c r="H124" s="91">
        <v>0</v>
      </c>
      <c r="I124" s="39">
        <v>30</v>
      </c>
      <c r="J124" s="88">
        <v>319949.33</v>
      </c>
      <c r="K124" s="39">
        <v>8</v>
      </c>
      <c r="L124" s="91">
        <v>114815</v>
      </c>
      <c r="M124" s="39">
        <v>0</v>
      </c>
      <c r="N124" s="53">
        <v>0</v>
      </c>
      <c r="O124" s="39">
        <v>1</v>
      </c>
      <c r="P124" s="91">
        <v>120000</v>
      </c>
      <c r="Q124" s="39">
        <v>0</v>
      </c>
      <c r="R124" s="53">
        <v>0</v>
      </c>
      <c r="S124" s="39">
        <v>2</v>
      </c>
      <c r="T124" s="53">
        <v>793300</v>
      </c>
      <c r="U124" s="39">
        <v>0</v>
      </c>
      <c r="V124" s="94">
        <v>0</v>
      </c>
      <c r="W124" s="39">
        <v>0</v>
      </c>
      <c r="X124" s="77">
        <v>0</v>
      </c>
      <c r="Y124" s="73">
        <f t="shared" si="15"/>
        <v>66</v>
      </c>
      <c r="Z124" s="57">
        <f t="shared" si="16"/>
        <v>8932389.2800000012</v>
      </c>
    </row>
    <row r="125" spans="1:29" s="11" customFormat="1" ht="24.75" customHeight="1" x14ac:dyDescent="0.3">
      <c r="A125" s="28" t="s">
        <v>13</v>
      </c>
      <c r="B125" s="39">
        <v>10</v>
      </c>
      <c r="C125" s="91">
        <v>2526434.12</v>
      </c>
      <c r="D125" s="39">
        <v>26</v>
      </c>
      <c r="E125" s="91">
        <v>6629212</v>
      </c>
      <c r="F125" s="39">
        <v>0</v>
      </c>
      <c r="G125" s="38">
        <v>0</v>
      </c>
      <c r="H125" s="53">
        <v>0</v>
      </c>
      <c r="I125" s="39">
        <v>21</v>
      </c>
      <c r="J125" s="100">
        <v>325000</v>
      </c>
      <c r="K125" s="39">
        <v>6</v>
      </c>
      <c r="L125" s="91">
        <v>100000</v>
      </c>
      <c r="M125" s="39">
        <v>0</v>
      </c>
      <c r="N125" s="53">
        <v>0</v>
      </c>
      <c r="O125" s="39">
        <v>1</v>
      </c>
      <c r="P125" s="91">
        <v>5000</v>
      </c>
      <c r="Q125" s="39">
        <v>1</v>
      </c>
      <c r="R125" s="53">
        <v>250000</v>
      </c>
      <c r="S125" s="39">
        <v>1</v>
      </c>
      <c r="T125" s="91">
        <v>55000</v>
      </c>
      <c r="U125" s="39">
        <v>0</v>
      </c>
      <c r="V125" s="94">
        <v>0</v>
      </c>
      <c r="W125" s="39">
        <v>0</v>
      </c>
      <c r="X125" s="77">
        <v>0</v>
      </c>
      <c r="Y125" s="73">
        <f t="shared" si="15"/>
        <v>66</v>
      </c>
      <c r="Z125" s="57">
        <f t="shared" si="16"/>
        <v>9890646.120000001</v>
      </c>
    </row>
    <row r="126" spans="1:29" s="11" customFormat="1" ht="24.75" customHeight="1" x14ac:dyDescent="0.3">
      <c r="A126" s="28" t="s">
        <v>14</v>
      </c>
      <c r="B126" s="39">
        <v>11</v>
      </c>
      <c r="C126" s="91">
        <v>3392660.42</v>
      </c>
      <c r="D126" s="39">
        <v>12</v>
      </c>
      <c r="E126" s="91">
        <v>2596516</v>
      </c>
      <c r="F126" s="39">
        <v>1</v>
      </c>
      <c r="G126" s="38">
        <v>4</v>
      </c>
      <c r="H126" s="53">
        <v>786736</v>
      </c>
      <c r="I126" s="39">
        <v>53</v>
      </c>
      <c r="J126" s="88">
        <v>855855.4</v>
      </c>
      <c r="K126" s="39">
        <v>4</v>
      </c>
      <c r="L126" s="91">
        <v>67500</v>
      </c>
      <c r="M126" s="39">
        <v>1</v>
      </c>
      <c r="N126" s="53">
        <v>87000</v>
      </c>
      <c r="O126" s="39">
        <v>3</v>
      </c>
      <c r="P126" s="91">
        <v>175000</v>
      </c>
      <c r="Q126" s="39">
        <v>1</v>
      </c>
      <c r="R126" s="53">
        <v>250000</v>
      </c>
      <c r="S126" s="39">
        <v>0</v>
      </c>
      <c r="T126" s="91">
        <v>0</v>
      </c>
      <c r="U126" s="39">
        <v>0</v>
      </c>
      <c r="V126" s="94">
        <v>0</v>
      </c>
      <c r="W126" s="39">
        <v>0</v>
      </c>
      <c r="X126" s="77">
        <v>0</v>
      </c>
      <c r="Y126" s="73">
        <v>86</v>
      </c>
      <c r="Z126" s="57">
        <v>8211268.2199999997</v>
      </c>
    </row>
    <row r="127" spans="1:29" s="11" customFormat="1" ht="24.75" customHeight="1" thickBot="1" x14ac:dyDescent="0.35">
      <c r="A127" s="29" t="s">
        <v>15</v>
      </c>
      <c r="B127" s="40">
        <v>11</v>
      </c>
      <c r="C127" s="92">
        <v>2966677.25</v>
      </c>
      <c r="D127" s="40">
        <v>6</v>
      </c>
      <c r="E127" s="92">
        <v>1884700</v>
      </c>
      <c r="F127" s="40">
        <v>0</v>
      </c>
      <c r="G127" s="41">
        <v>0</v>
      </c>
      <c r="H127" s="98">
        <v>0</v>
      </c>
      <c r="I127" s="40">
        <v>19</v>
      </c>
      <c r="J127" s="89">
        <v>337035.45</v>
      </c>
      <c r="K127" s="40">
        <v>1</v>
      </c>
      <c r="L127" s="92">
        <v>19500</v>
      </c>
      <c r="M127" s="40">
        <v>0</v>
      </c>
      <c r="N127" s="98">
        <v>0</v>
      </c>
      <c r="O127" s="40">
        <v>4</v>
      </c>
      <c r="P127" s="92">
        <v>192250</v>
      </c>
      <c r="Q127" s="40">
        <v>0</v>
      </c>
      <c r="R127" s="98">
        <v>0</v>
      </c>
      <c r="S127" s="40">
        <v>1</v>
      </c>
      <c r="T127" s="98">
        <v>250000</v>
      </c>
      <c r="U127" s="40">
        <v>0</v>
      </c>
      <c r="V127" s="95">
        <v>0</v>
      </c>
      <c r="W127" s="40">
        <v>0</v>
      </c>
      <c r="X127" s="78">
        <v>0</v>
      </c>
      <c r="Y127" s="73">
        <f t="shared" si="15"/>
        <v>42</v>
      </c>
      <c r="Z127" s="57">
        <f t="shared" si="16"/>
        <v>5650162.7000000002</v>
      </c>
    </row>
    <row r="128" spans="1:29" s="11" customFormat="1" ht="24.75" customHeight="1" thickBot="1" x14ac:dyDescent="0.35">
      <c r="A128" s="17" t="s">
        <v>16</v>
      </c>
      <c r="B128" s="36">
        <v>92</v>
      </c>
      <c r="C128" s="54">
        <v>26564165</v>
      </c>
      <c r="D128" s="36">
        <v>118</v>
      </c>
      <c r="E128" s="54">
        <v>31603798</v>
      </c>
      <c r="F128" s="36">
        <v>3</v>
      </c>
      <c r="G128" s="37">
        <v>9</v>
      </c>
      <c r="H128" s="54">
        <v>3336736</v>
      </c>
      <c r="I128" s="36">
        <v>372</v>
      </c>
      <c r="J128" s="54">
        <v>4830695.04</v>
      </c>
      <c r="K128" s="36">
        <v>39</v>
      </c>
      <c r="L128" s="54">
        <v>710266</v>
      </c>
      <c r="M128" s="36">
        <v>3</v>
      </c>
      <c r="N128" s="54">
        <v>1620500</v>
      </c>
      <c r="O128" s="36">
        <v>37</v>
      </c>
      <c r="P128" s="55">
        <v>2794807</v>
      </c>
      <c r="Q128" s="36">
        <v>3</v>
      </c>
      <c r="R128" s="54">
        <v>5281601</v>
      </c>
      <c r="S128" s="36">
        <v>21</v>
      </c>
      <c r="T128" s="54">
        <v>2420679</v>
      </c>
      <c r="U128" s="36">
        <v>0</v>
      </c>
      <c r="V128" s="96">
        <v>0</v>
      </c>
      <c r="W128" s="36">
        <v>2</v>
      </c>
      <c r="X128" s="54">
        <v>1200000</v>
      </c>
      <c r="Y128" s="18">
        <v>692</v>
      </c>
      <c r="Z128" s="58">
        <v>80363249</v>
      </c>
    </row>
    <row r="129" spans="1:29" ht="24.95" customHeight="1" x14ac:dyDescent="0.2"/>
    <row r="130" spans="1:29" ht="24.95" customHeight="1" x14ac:dyDescent="0.2"/>
    <row r="131" spans="1:29" ht="24.95" customHeight="1" x14ac:dyDescent="0.2"/>
    <row r="132" spans="1:29" ht="21" customHeight="1" x14ac:dyDescent="0.35">
      <c r="A132" s="24" t="s">
        <v>62</v>
      </c>
      <c r="B132" s="3"/>
      <c r="C132" s="2"/>
      <c r="D132" s="3"/>
      <c r="E132" s="2" t="s">
        <v>49</v>
      </c>
      <c r="F132" s="3"/>
      <c r="G132" s="5"/>
    </row>
    <row r="133" spans="1:29" ht="6.75" customHeight="1" thickBot="1" x14ac:dyDescent="0.25"/>
    <row r="134" spans="1:29" s="11" customFormat="1" ht="24.75" customHeight="1" x14ac:dyDescent="0.3">
      <c r="A134" s="74" t="s">
        <v>68</v>
      </c>
      <c r="B134" s="206" t="s">
        <v>0</v>
      </c>
      <c r="C134" s="207"/>
      <c r="D134" s="206" t="s">
        <v>41</v>
      </c>
      <c r="E134" s="207"/>
      <c r="F134" s="206" t="s">
        <v>35</v>
      </c>
      <c r="G134" s="210"/>
      <c r="H134" s="207"/>
      <c r="I134" s="206" t="s">
        <v>34</v>
      </c>
      <c r="J134" s="207"/>
      <c r="K134" s="8"/>
      <c r="L134" s="6"/>
      <c r="M134" s="8"/>
      <c r="N134" s="6"/>
      <c r="O134" s="206" t="s">
        <v>31</v>
      </c>
      <c r="P134" s="207"/>
      <c r="Q134" s="8"/>
      <c r="R134" s="6"/>
      <c r="S134" s="206" t="s">
        <v>38</v>
      </c>
      <c r="T134" s="207"/>
      <c r="U134" s="8"/>
      <c r="V134" s="6"/>
      <c r="W134" s="206" t="s">
        <v>39</v>
      </c>
      <c r="X134" s="207"/>
      <c r="Y134" s="72"/>
      <c r="Z134" s="10"/>
    </row>
    <row r="135" spans="1:29" s="11" customFormat="1" ht="24.75" customHeight="1" x14ac:dyDescent="0.3">
      <c r="A135" s="75"/>
      <c r="B135" s="204" t="s">
        <v>36</v>
      </c>
      <c r="C135" s="205"/>
      <c r="D135" s="214" t="s">
        <v>34</v>
      </c>
      <c r="E135" s="215"/>
      <c r="F135" s="211" t="s">
        <v>42</v>
      </c>
      <c r="G135" s="212"/>
      <c r="H135" s="213"/>
      <c r="I135" s="204" t="s">
        <v>33</v>
      </c>
      <c r="J135" s="205"/>
      <c r="K135" s="204" t="s">
        <v>32</v>
      </c>
      <c r="L135" s="205"/>
      <c r="M135" s="204" t="s">
        <v>31</v>
      </c>
      <c r="N135" s="205"/>
      <c r="O135" s="204" t="s">
        <v>33</v>
      </c>
      <c r="P135" s="205"/>
      <c r="Q135" s="204" t="s">
        <v>37</v>
      </c>
      <c r="R135" s="205"/>
      <c r="S135" s="204" t="s">
        <v>33</v>
      </c>
      <c r="T135" s="205"/>
      <c r="U135" s="204" t="s">
        <v>39</v>
      </c>
      <c r="V135" s="205"/>
      <c r="W135" s="204" t="s">
        <v>33</v>
      </c>
      <c r="X135" s="205"/>
      <c r="Y135" s="204" t="s">
        <v>63</v>
      </c>
      <c r="Z135" s="205"/>
    </row>
    <row r="136" spans="1:29" s="11" customFormat="1" ht="24.75" customHeight="1" thickBot="1" x14ac:dyDescent="0.35">
      <c r="A136" s="76"/>
      <c r="B136" s="83" t="s">
        <v>1</v>
      </c>
      <c r="C136" s="14" t="s">
        <v>2</v>
      </c>
      <c r="D136" s="83" t="s">
        <v>1</v>
      </c>
      <c r="E136" s="14" t="s">
        <v>2</v>
      </c>
      <c r="F136" s="84" t="s">
        <v>3</v>
      </c>
      <c r="G136" s="85" t="s">
        <v>40</v>
      </c>
      <c r="H136" s="86" t="s">
        <v>2</v>
      </c>
      <c r="I136" s="83" t="s">
        <v>1</v>
      </c>
      <c r="J136" s="14" t="s">
        <v>2</v>
      </c>
      <c r="K136" s="83" t="s">
        <v>1</v>
      </c>
      <c r="L136" s="14" t="s">
        <v>2</v>
      </c>
      <c r="M136" s="83" t="s">
        <v>1</v>
      </c>
      <c r="N136" s="14" t="s">
        <v>2</v>
      </c>
      <c r="O136" s="83" t="s">
        <v>1</v>
      </c>
      <c r="P136" s="14" t="s">
        <v>2</v>
      </c>
      <c r="Q136" s="83" t="s">
        <v>1</v>
      </c>
      <c r="R136" s="14" t="s">
        <v>2</v>
      </c>
      <c r="S136" s="83" t="s">
        <v>1</v>
      </c>
      <c r="T136" s="14" t="s">
        <v>2</v>
      </c>
      <c r="U136" s="83" t="s">
        <v>1</v>
      </c>
      <c r="V136" s="14" t="s">
        <v>2</v>
      </c>
      <c r="W136" s="83" t="s">
        <v>1</v>
      </c>
      <c r="X136" s="14" t="s">
        <v>2</v>
      </c>
      <c r="Y136" s="79" t="s">
        <v>3</v>
      </c>
      <c r="Z136" s="14" t="s">
        <v>2</v>
      </c>
    </row>
    <row r="137" spans="1:29" s="11" customFormat="1" ht="24.75" customHeight="1" x14ac:dyDescent="0.3">
      <c r="A137" s="27" t="s">
        <v>4</v>
      </c>
      <c r="B137" s="80">
        <v>10</v>
      </c>
      <c r="C137" s="90">
        <v>2681555.7400000002</v>
      </c>
      <c r="D137" s="80">
        <v>3</v>
      </c>
      <c r="E137" s="90">
        <v>1637485</v>
      </c>
      <c r="F137" s="80">
        <v>0</v>
      </c>
      <c r="G137" s="82">
        <v>0</v>
      </c>
      <c r="H137" s="97">
        <v>0</v>
      </c>
      <c r="I137" s="80">
        <v>27</v>
      </c>
      <c r="J137" s="87">
        <v>358676.45</v>
      </c>
      <c r="K137" s="80">
        <v>2</v>
      </c>
      <c r="L137" s="90">
        <v>30500</v>
      </c>
      <c r="M137" s="80">
        <v>0</v>
      </c>
      <c r="N137" s="97">
        <v>0</v>
      </c>
      <c r="O137" s="80">
        <v>4</v>
      </c>
      <c r="P137" s="90">
        <v>551432.07999999996</v>
      </c>
      <c r="Q137" s="80">
        <v>0</v>
      </c>
      <c r="R137" s="97">
        <v>0</v>
      </c>
      <c r="S137" s="80">
        <v>0</v>
      </c>
      <c r="T137" s="97">
        <v>0</v>
      </c>
      <c r="U137" s="80">
        <v>0</v>
      </c>
      <c r="V137" s="93">
        <v>0</v>
      </c>
      <c r="W137" s="80">
        <v>0</v>
      </c>
      <c r="X137" s="97">
        <v>0</v>
      </c>
      <c r="Y137" s="73">
        <f>SUM(B137,D137,F137,I137,K137,M137,O137,Q137,S137,U137,W137)</f>
        <v>46</v>
      </c>
      <c r="Z137" s="57">
        <f>SUM(C137,E137,H137,J137,L137,N137,P137,R137,T137,V137,X137)</f>
        <v>5259649.2700000005</v>
      </c>
    </row>
    <row r="138" spans="1:29" s="11" customFormat="1" ht="24.75" customHeight="1" x14ac:dyDescent="0.3">
      <c r="A138" s="28" t="s">
        <v>5</v>
      </c>
      <c r="B138" s="39">
        <v>3</v>
      </c>
      <c r="C138" s="91">
        <v>1158000</v>
      </c>
      <c r="D138" s="39">
        <v>0</v>
      </c>
      <c r="E138" s="53">
        <v>0</v>
      </c>
      <c r="F138" s="39">
        <v>0</v>
      </c>
      <c r="G138" s="38">
        <v>0</v>
      </c>
      <c r="H138" s="53">
        <v>0</v>
      </c>
      <c r="I138" s="39">
        <v>27</v>
      </c>
      <c r="J138" s="88">
        <v>668604.9</v>
      </c>
      <c r="K138" s="39">
        <v>5</v>
      </c>
      <c r="L138" s="91">
        <v>137500</v>
      </c>
      <c r="M138" s="39">
        <v>0</v>
      </c>
      <c r="N138" s="53">
        <v>0</v>
      </c>
      <c r="O138" s="39">
        <v>1</v>
      </c>
      <c r="P138" s="91">
        <v>50000</v>
      </c>
      <c r="Q138" s="39">
        <v>0</v>
      </c>
      <c r="R138" s="53">
        <v>0</v>
      </c>
      <c r="S138" s="39">
        <v>0</v>
      </c>
      <c r="T138" s="53">
        <v>0</v>
      </c>
      <c r="U138" s="39">
        <v>0</v>
      </c>
      <c r="V138" s="94">
        <v>0</v>
      </c>
      <c r="W138" s="39">
        <v>2</v>
      </c>
      <c r="X138" s="77">
        <v>2000</v>
      </c>
      <c r="Y138" s="73">
        <f>SUM(B138,D138,F138,I138,K138,M138,O138,Q138,S138,U138,W138)</f>
        <v>38</v>
      </c>
      <c r="Z138" s="59">
        <f>SUM(C138,E138,H138,J138,L138,N138,P138,R138,T138,V138,X138)</f>
        <v>2016104.9</v>
      </c>
    </row>
    <row r="139" spans="1:29" s="11" customFormat="1" ht="24.75" customHeight="1" x14ac:dyDescent="0.3">
      <c r="A139" s="28" t="s">
        <v>6</v>
      </c>
      <c r="B139" s="39">
        <v>8</v>
      </c>
      <c r="C139" s="91">
        <v>2293654</v>
      </c>
      <c r="D139" s="39">
        <v>2</v>
      </c>
      <c r="E139" s="91">
        <v>442000</v>
      </c>
      <c r="F139" s="39">
        <v>12</v>
      </c>
      <c r="G139" s="38">
        <v>12</v>
      </c>
      <c r="H139" s="91">
        <v>2045856</v>
      </c>
      <c r="I139" s="39">
        <v>16</v>
      </c>
      <c r="J139" s="88">
        <v>211982</v>
      </c>
      <c r="K139" s="39">
        <v>1</v>
      </c>
      <c r="L139" s="91">
        <v>10000</v>
      </c>
      <c r="M139" s="101">
        <v>0</v>
      </c>
      <c r="N139" s="53">
        <v>0</v>
      </c>
      <c r="O139" s="39">
        <v>5</v>
      </c>
      <c r="P139" s="91">
        <v>652680</v>
      </c>
      <c r="Q139" s="39">
        <v>0</v>
      </c>
      <c r="R139" s="53">
        <v>0</v>
      </c>
      <c r="S139" s="39">
        <v>2</v>
      </c>
      <c r="T139" s="91">
        <v>195000</v>
      </c>
      <c r="U139" s="39">
        <v>0</v>
      </c>
      <c r="V139" s="53">
        <v>0</v>
      </c>
      <c r="W139" s="39">
        <v>0</v>
      </c>
      <c r="X139" s="77">
        <v>0</v>
      </c>
      <c r="Y139" s="73">
        <f t="shared" ref="Y139:Y148" si="17">SUM(B139,D139,F139,I139,K139,M139,O139,Q139,S139,U139,W139)</f>
        <v>46</v>
      </c>
      <c r="Z139" s="59">
        <f t="shared" ref="Z139:Z148" si="18">SUM(C139,E139,H139,J139,L139,N139,P139,R139,T139,V139,X139)</f>
        <v>5851172</v>
      </c>
    </row>
    <row r="140" spans="1:29" s="11" customFormat="1" ht="24.75" customHeight="1" x14ac:dyDescent="0.3">
      <c r="A140" s="28" t="s">
        <v>7</v>
      </c>
      <c r="B140" s="39">
        <v>8</v>
      </c>
      <c r="C140" s="91">
        <v>3154609.61</v>
      </c>
      <c r="D140" s="39">
        <v>2</v>
      </c>
      <c r="E140" s="91">
        <v>735000</v>
      </c>
      <c r="F140" s="39">
        <v>0</v>
      </c>
      <c r="G140" s="38">
        <v>0</v>
      </c>
      <c r="H140" s="53">
        <v>0</v>
      </c>
      <c r="I140" s="39">
        <v>28</v>
      </c>
      <c r="J140" s="88">
        <v>343273.72</v>
      </c>
      <c r="K140" s="39">
        <v>8</v>
      </c>
      <c r="L140" s="91">
        <v>213600</v>
      </c>
      <c r="M140" s="39">
        <v>0</v>
      </c>
      <c r="N140" s="53">
        <v>0</v>
      </c>
      <c r="O140" s="39">
        <v>3</v>
      </c>
      <c r="P140" s="91">
        <v>577000</v>
      </c>
      <c r="Q140" s="39">
        <v>1</v>
      </c>
      <c r="R140" s="53">
        <v>500000</v>
      </c>
      <c r="S140" s="39">
        <v>1</v>
      </c>
      <c r="T140" s="53">
        <v>30000</v>
      </c>
      <c r="U140" s="39">
        <v>0</v>
      </c>
      <c r="V140" s="94">
        <v>0</v>
      </c>
      <c r="W140" s="39">
        <v>1</v>
      </c>
      <c r="X140" s="77">
        <v>20805675</v>
      </c>
      <c r="Y140" s="73">
        <f t="shared" si="17"/>
        <v>52</v>
      </c>
      <c r="Z140" s="59">
        <f t="shared" si="18"/>
        <v>26359158.329999998</v>
      </c>
      <c r="AC140" s="11" t="s">
        <v>64</v>
      </c>
    </row>
    <row r="141" spans="1:29" s="11" customFormat="1" ht="24.75" customHeight="1" x14ac:dyDescent="0.3">
      <c r="A141" s="28" t="s">
        <v>8</v>
      </c>
      <c r="B141" s="39">
        <v>13</v>
      </c>
      <c r="C141" s="91">
        <v>3736843.7</v>
      </c>
      <c r="D141" s="39">
        <v>6</v>
      </c>
      <c r="E141" s="91">
        <v>2116856.4</v>
      </c>
      <c r="F141" s="39">
        <v>4</v>
      </c>
      <c r="G141" s="38">
        <v>4</v>
      </c>
      <c r="H141" s="53">
        <v>535100</v>
      </c>
      <c r="I141" s="39">
        <v>28</v>
      </c>
      <c r="J141" s="88">
        <v>340425.47</v>
      </c>
      <c r="K141" s="39">
        <v>2</v>
      </c>
      <c r="L141" s="91">
        <v>33500</v>
      </c>
      <c r="M141" s="39">
        <v>0</v>
      </c>
      <c r="N141" s="53">
        <v>0</v>
      </c>
      <c r="O141" s="39">
        <v>11</v>
      </c>
      <c r="P141" s="91">
        <v>1500500</v>
      </c>
      <c r="Q141" s="39">
        <v>0</v>
      </c>
      <c r="R141" s="53">
        <v>0</v>
      </c>
      <c r="S141" s="39">
        <v>0</v>
      </c>
      <c r="T141" s="53">
        <v>0</v>
      </c>
      <c r="U141" s="39">
        <v>0</v>
      </c>
      <c r="V141" s="94">
        <v>0</v>
      </c>
      <c r="W141" s="39">
        <v>1</v>
      </c>
      <c r="X141" s="77">
        <v>22299.27</v>
      </c>
      <c r="Y141" s="73">
        <f t="shared" si="17"/>
        <v>65</v>
      </c>
      <c r="Z141" s="59">
        <f t="shared" si="18"/>
        <v>8285524.8399999989</v>
      </c>
    </row>
    <row r="142" spans="1:29" s="11" customFormat="1" ht="24.75" customHeight="1" x14ac:dyDescent="0.3">
      <c r="A142" s="28" t="s">
        <v>9</v>
      </c>
      <c r="B142" s="39">
        <v>8</v>
      </c>
      <c r="C142" s="91">
        <v>1957699</v>
      </c>
      <c r="D142" s="39">
        <v>8</v>
      </c>
      <c r="E142" s="91">
        <v>2325270.36</v>
      </c>
      <c r="F142" s="39">
        <v>0</v>
      </c>
      <c r="G142" s="38">
        <v>0</v>
      </c>
      <c r="H142" s="53">
        <v>0</v>
      </c>
      <c r="I142" s="39">
        <v>24</v>
      </c>
      <c r="J142" s="88">
        <v>243220.5</v>
      </c>
      <c r="K142" s="39">
        <v>10</v>
      </c>
      <c r="L142" s="91">
        <v>231686.39999999999</v>
      </c>
      <c r="M142" s="39">
        <v>1</v>
      </c>
      <c r="N142" s="53">
        <v>405000</v>
      </c>
      <c r="O142" s="39">
        <v>7</v>
      </c>
      <c r="P142" s="91">
        <v>448615.13</v>
      </c>
      <c r="Q142" s="39">
        <v>1</v>
      </c>
      <c r="R142" s="91">
        <v>5968897</v>
      </c>
      <c r="S142" s="39">
        <v>3</v>
      </c>
      <c r="T142" s="91">
        <v>143200</v>
      </c>
      <c r="U142" s="39">
        <v>0</v>
      </c>
      <c r="V142" s="94">
        <v>0</v>
      </c>
      <c r="W142" s="39">
        <v>0</v>
      </c>
      <c r="X142" s="77">
        <v>0</v>
      </c>
      <c r="Y142" s="73">
        <f t="shared" si="17"/>
        <v>62</v>
      </c>
      <c r="Z142" s="59">
        <f t="shared" si="18"/>
        <v>11723588.390000001</v>
      </c>
    </row>
    <row r="143" spans="1:29" s="11" customFormat="1" ht="24.75" customHeight="1" x14ac:dyDescent="0.3">
      <c r="A143" s="28" t="s">
        <v>10</v>
      </c>
      <c r="B143" s="39">
        <v>20</v>
      </c>
      <c r="C143" s="91">
        <v>6224525.1799999997</v>
      </c>
      <c r="D143" s="39">
        <v>8</v>
      </c>
      <c r="E143" s="91">
        <v>2493100</v>
      </c>
      <c r="F143" s="39">
        <v>0</v>
      </c>
      <c r="G143" s="38">
        <v>0</v>
      </c>
      <c r="H143" s="91">
        <v>0</v>
      </c>
      <c r="I143" s="39">
        <v>37</v>
      </c>
      <c r="J143" s="88">
        <v>273150</v>
      </c>
      <c r="K143" s="39">
        <v>11</v>
      </c>
      <c r="L143" s="91">
        <v>181418.2</v>
      </c>
      <c r="M143" s="39">
        <v>0</v>
      </c>
      <c r="N143" s="53">
        <v>0</v>
      </c>
      <c r="O143" s="39">
        <v>7</v>
      </c>
      <c r="P143" s="91">
        <v>165595.35</v>
      </c>
      <c r="Q143" s="39">
        <v>0</v>
      </c>
      <c r="R143" s="53">
        <v>0</v>
      </c>
      <c r="S143" s="39">
        <v>2</v>
      </c>
      <c r="T143" s="53">
        <v>205000</v>
      </c>
      <c r="U143" s="39">
        <v>0</v>
      </c>
      <c r="V143" s="94">
        <v>0</v>
      </c>
      <c r="W143" s="39">
        <v>0</v>
      </c>
      <c r="X143" s="77">
        <v>0</v>
      </c>
      <c r="Y143" s="73">
        <f t="shared" si="17"/>
        <v>85</v>
      </c>
      <c r="Z143" s="59">
        <f t="shared" si="18"/>
        <v>9542788.7299999986</v>
      </c>
    </row>
    <row r="144" spans="1:29" s="11" customFormat="1" ht="24.75" customHeight="1" x14ac:dyDescent="0.3">
      <c r="A144" s="28" t="s">
        <v>11</v>
      </c>
      <c r="B144" s="39">
        <v>15</v>
      </c>
      <c r="C144" s="91">
        <v>4457679.91</v>
      </c>
      <c r="D144" s="39">
        <v>4</v>
      </c>
      <c r="E144" s="91">
        <v>823000</v>
      </c>
      <c r="F144" s="39">
        <v>10</v>
      </c>
      <c r="G144" s="38">
        <v>10</v>
      </c>
      <c r="H144" s="53">
        <v>1347750</v>
      </c>
      <c r="I144" s="39">
        <v>42</v>
      </c>
      <c r="J144" s="88">
        <v>442021.62</v>
      </c>
      <c r="K144" s="39">
        <v>6</v>
      </c>
      <c r="L144" s="91">
        <v>165000</v>
      </c>
      <c r="M144" s="39">
        <v>0</v>
      </c>
      <c r="N144" s="53">
        <v>0</v>
      </c>
      <c r="O144" s="39">
        <v>5</v>
      </c>
      <c r="P144" s="91">
        <v>415871</v>
      </c>
      <c r="Q144" s="39">
        <v>0</v>
      </c>
      <c r="R144" s="91">
        <v>0</v>
      </c>
      <c r="S144" s="39">
        <v>1</v>
      </c>
      <c r="T144" s="91">
        <v>500</v>
      </c>
      <c r="U144" s="39">
        <v>0</v>
      </c>
      <c r="V144" s="94">
        <v>0</v>
      </c>
      <c r="W144" s="39">
        <v>0</v>
      </c>
      <c r="X144" s="77">
        <v>0</v>
      </c>
      <c r="Y144" s="73">
        <f t="shared" si="17"/>
        <v>83</v>
      </c>
      <c r="Z144" s="59">
        <f t="shared" si="18"/>
        <v>7651822.5300000003</v>
      </c>
    </row>
    <row r="145" spans="1:28" s="11" customFormat="1" ht="24.75" customHeight="1" x14ac:dyDescent="0.3">
      <c r="A145" s="28" t="s">
        <v>12</v>
      </c>
      <c r="B145" s="39">
        <v>3</v>
      </c>
      <c r="C145" s="91">
        <v>1162075</v>
      </c>
      <c r="D145" s="39">
        <v>6</v>
      </c>
      <c r="E145" s="91">
        <v>2371290</v>
      </c>
      <c r="F145" s="39">
        <v>2</v>
      </c>
      <c r="G145" s="38">
        <v>2</v>
      </c>
      <c r="H145" s="91">
        <v>271200</v>
      </c>
      <c r="I145" s="39">
        <v>17</v>
      </c>
      <c r="J145" s="88">
        <v>197292.5</v>
      </c>
      <c r="K145" s="39">
        <v>9</v>
      </c>
      <c r="L145" s="91">
        <v>225636.06</v>
      </c>
      <c r="M145" s="39">
        <v>1</v>
      </c>
      <c r="N145" s="53">
        <v>1809000</v>
      </c>
      <c r="O145" s="39">
        <v>5</v>
      </c>
      <c r="P145" s="91">
        <v>653000</v>
      </c>
      <c r="Q145" s="39">
        <v>0</v>
      </c>
      <c r="R145" s="53">
        <v>0</v>
      </c>
      <c r="S145" s="39">
        <v>0</v>
      </c>
      <c r="T145" s="53">
        <v>0</v>
      </c>
      <c r="U145" s="39">
        <v>0</v>
      </c>
      <c r="V145" s="94">
        <v>0</v>
      </c>
      <c r="W145" s="39">
        <v>0</v>
      </c>
      <c r="X145" s="77">
        <v>0</v>
      </c>
      <c r="Y145" s="73">
        <f t="shared" si="17"/>
        <v>43</v>
      </c>
      <c r="Z145" s="59">
        <f t="shared" si="18"/>
        <v>6689493.5599999996</v>
      </c>
    </row>
    <row r="146" spans="1:28" s="11" customFormat="1" ht="24.75" customHeight="1" x14ac:dyDescent="0.3">
      <c r="A146" s="28" t="s">
        <v>13</v>
      </c>
      <c r="B146" s="39">
        <v>13</v>
      </c>
      <c r="C146" s="91">
        <v>4073084.75</v>
      </c>
      <c r="D146" s="39">
        <v>6</v>
      </c>
      <c r="E146" s="91">
        <v>1120000</v>
      </c>
      <c r="F146" s="39">
        <v>1</v>
      </c>
      <c r="G146" s="38">
        <v>4</v>
      </c>
      <c r="H146" s="53">
        <v>758155</v>
      </c>
      <c r="I146" s="39">
        <v>17</v>
      </c>
      <c r="J146" s="100">
        <v>326440</v>
      </c>
      <c r="K146" s="39">
        <v>2</v>
      </c>
      <c r="L146" s="91">
        <v>30183.24</v>
      </c>
      <c r="M146" s="39">
        <v>0</v>
      </c>
      <c r="N146" s="53">
        <v>0</v>
      </c>
      <c r="O146" s="39">
        <v>5</v>
      </c>
      <c r="P146" s="91">
        <v>569276</v>
      </c>
      <c r="Q146" s="39">
        <v>0</v>
      </c>
      <c r="R146" s="53">
        <v>0</v>
      </c>
      <c r="S146" s="39">
        <v>4</v>
      </c>
      <c r="T146" s="91">
        <v>170000</v>
      </c>
      <c r="U146" s="39">
        <v>0</v>
      </c>
      <c r="V146" s="94">
        <v>0</v>
      </c>
      <c r="W146" s="39">
        <v>0</v>
      </c>
      <c r="X146" s="77">
        <v>0</v>
      </c>
      <c r="Y146" s="73">
        <f t="shared" si="17"/>
        <v>48</v>
      </c>
      <c r="Z146" s="59">
        <f t="shared" si="18"/>
        <v>7047138.9900000002</v>
      </c>
    </row>
    <row r="147" spans="1:28" s="11" customFormat="1" ht="24.75" customHeight="1" x14ac:dyDescent="0.3">
      <c r="A147" s="28" t="s">
        <v>14</v>
      </c>
      <c r="B147" s="39">
        <v>4</v>
      </c>
      <c r="C147" s="91">
        <v>1170098</v>
      </c>
      <c r="D147" s="39">
        <v>16</v>
      </c>
      <c r="E147" s="91">
        <v>4208316.25</v>
      </c>
      <c r="F147" s="39">
        <v>0</v>
      </c>
      <c r="G147" s="38">
        <v>0</v>
      </c>
      <c r="H147" s="53">
        <v>0</v>
      </c>
      <c r="I147" s="39">
        <v>36</v>
      </c>
      <c r="J147" s="88">
        <v>319053.15999999997</v>
      </c>
      <c r="K147" s="39">
        <v>10</v>
      </c>
      <c r="L147" s="91">
        <v>187000</v>
      </c>
      <c r="M147" s="39">
        <v>0</v>
      </c>
      <c r="N147" s="53">
        <v>0</v>
      </c>
      <c r="O147" s="39">
        <v>3</v>
      </c>
      <c r="P147" s="91">
        <v>230000</v>
      </c>
      <c r="Q147" s="39">
        <v>1</v>
      </c>
      <c r="R147" s="53">
        <v>300000</v>
      </c>
      <c r="S147" s="39">
        <v>1</v>
      </c>
      <c r="T147" s="91">
        <v>500</v>
      </c>
      <c r="U147" s="39">
        <v>0</v>
      </c>
      <c r="V147" s="94">
        <v>0</v>
      </c>
      <c r="W147" s="39">
        <v>0</v>
      </c>
      <c r="X147" s="77">
        <v>0</v>
      </c>
      <c r="Y147" s="73">
        <f t="shared" si="17"/>
        <v>71</v>
      </c>
      <c r="Z147" s="59">
        <f t="shared" si="18"/>
        <v>6414967.4100000001</v>
      </c>
    </row>
    <row r="148" spans="1:28" s="11" customFormat="1" ht="24.75" customHeight="1" thickBot="1" x14ac:dyDescent="0.35">
      <c r="A148" s="29" t="s">
        <v>15</v>
      </c>
      <c r="B148" s="40">
        <v>10</v>
      </c>
      <c r="C148" s="92">
        <v>2614005</v>
      </c>
      <c r="D148" s="40">
        <v>12</v>
      </c>
      <c r="E148" s="92">
        <v>3421772.2</v>
      </c>
      <c r="F148" s="40">
        <v>0</v>
      </c>
      <c r="G148" s="41">
        <v>0</v>
      </c>
      <c r="H148" s="98">
        <v>0</v>
      </c>
      <c r="I148" s="40">
        <v>3</v>
      </c>
      <c r="J148" s="89">
        <v>30000</v>
      </c>
      <c r="K148" s="40">
        <v>1</v>
      </c>
      <c r="L148" s="92">
        <v>20000</v>
      </c>
      <c r="M148" s="40">
        <v>0</v>
      </c>
      <c r="N148" s="98">
        <v>0</v>
      </c>
      <c r="O148" s="40">
        <v>2</v>
      </c>
      <c r="P148" s="92">
        <v>125000</v>
      </c>
      <c r="Q148" s="40">
        <v>0</v>
      </c>
      <c r="R148" s="98">
        <v>0</v>
      </c>
      <c r="S148" s="40">
        <v>1</v>
      </c>
      <c r="T148" s="98">
        <v>27000</v>
      </c>
      <c r="U148" s="40">
        <v>0</v>
      </c>
      <c r="V148" s="95">
        <v>0</v>
      </c>
      <c r="W148" s="40">
        <v>0</v>
      </c>
      <c r="X148" s="78">
        <v>0</v>
      </c>
      <c r="Y148" s="73">
        <f t="shared" si="17"/>
        <v>29</v>
      </c>
      <c r="Z148" s="71">
        <f t="shared" si="18"/>
        <v>6237777.2000000002</v>
      </c>
    </row>
    <row r="149" spans="1:28" s="11" customFormat="1" ht="24.75" customHeight="1" thickBot="1" x14ac:dyDescent="0.35">
      <c r="A149" s="17" t="s">
        <v>16</v>
      </c>
      <c r="B149" s="36">
        <f>SUM(B137:B148)</f>
        <v>115</v>
      </c>
      <c r="C149" s="54">
        <f t="shared" ref="C149:Z149" si="19">SUM(C137:C148)</f>
        <v>34683829.890000001</v>
      </c>
      <c r="D149" s="36">
        <f t="shared" si="19"/>
        <v>73</v>
      </c>
      <c r="E149" s="54">
        <f t="shared" si="19"/>
        <v>21694090.209999997</v>
      </c>
      <c r="F149" s="36">
        <f t="shared" si="19"/>
        <v>29</v>
      </c>
      <c r="G149" s="37">
        <f t="shared" si="19"/>
        <v>32</v>
      </c>
      <c r="H149" s="54">
        <f t="shared" si="19"/>
        <v>4958061</v>
      </c>
      <c r="I149" s="36">
        <f t="shared" si="19"/>
        <v>302</v>
      </c>
      <c r="J149" s="54">
        <f t="shared" si="19"/>
        <v>3754140.3200000003</v>
      </c>
      <c r="K149" s="36">
        <f t="shared" si="19"/>
        <v>67</v>
      </c>
      <c r="L149" s="54">
        <f t="shared" si="19"/>
        <v>1466023.9000000001</v>
      </c>
      <c r="M149" s="36">
        <f t="shared" si="19"/>
        <v>2</v>
      </c>
      <c r="N149" s="54">
        <f t="shared" si="19"/>
        <v>2214000</v>
      </c>
      <c r="O149" s="36">
        <f t="shared" si="19"/>
        <v>58</v>
      </c>
      <c r="P149" s="55">
        <f t="shared" si="19"/>
        <v>5938969.5600000005</v>
      </c>
      <c r="Q149" s="36">
        <f t="shared" si="19"/>
        <v>3</v>
      </c>
      <c r="R149" s="54">
        <f t="shared" si="19"/>
        <v>6768897</v>
      </c>
      <c r="S149" s="36">
        <f t="shared" si="19"/>
        <v>15</v>
      </c>
      <c r="T149" s="54">
        <f t="shared" si="19"/>
        <v>771200</v>
      </c>
      <c r="U149" s="36">
        <f t="shared" si="19"/>
        <v>0</v>
      </c>
      <c r="V149" s="96">
        <f t="shared" si="19"/>
        <v>0</v>
      </c>
      <c r="W149" s="36">
        <f t="shared" si="19"/>
        <v>4</v>
      </c>
      <c r="X149" s="54">
        <f t="shared" si="19"/>
        <v>20829974.27</v>
      </c>
      <c r="Y149" s="18">
        <f t="shared" si="19"/>
        <v>668</v>
      </c>
      <c r="Z149" s="58">
        <f t="shared" si="19"/>
        <v>103079186.14999999</v>
      </c>
    </row>
    <row r="150" spans="1:28" s="11" customFormat="1" ht="24.75" customHeight="1" x14ac:dyDescent="0.3">
      <c r="A150" s="19"/>
      <c r="B150" s="20"/>
      <c r="C150" s="26"/>
      <c r="D150" s="20"/>
      <c r="E150" s="21"/>
      <c r="F150" s="20"/>
      <c r="G150" s="20"/>
      <c r="H150" s="21"/>
      <c r="I150" s="20"/>
      <c r="J150" s="21"/>
      <c r="K150" s="20"/>
      <c r="L150" s="21"/>
      <c r="M150" s="20"/>
      <c r="N150" s="21"/>
      <c r="O150" s="20"/>
      <c r="P150" s="21"/>
      <c r="Q150" s="20"/>
      <c r="R150" s="21"/>
      <c r="S150" s="20"/>
      <c r="T150" s="21"/>
      <c r="U150" s="20"/>
      <c r="V150" s="21"/>
      <c r="W150" s="44"/>
      <c r="X150" s="21"/>
      <c r="Y150" s="20"/>
      <c r="Z150" s="21"/>
      <c r="AB150" s="22"/>
    </row>
    <row r="151" spans="1:28" s="11" customFormat="1" ht="24.75" customHeight="1" thickBot="1" x14ac:dyDescent="0.35">
      <c r="A151" s="19"/>
      <c r="B151" s="20"/>
      <c r="C151" s="26"/>
      <c r="D151" s="20"/>
      <c r="E151" s="21"/>
      <c r="F151" s="20"/>
      <c r="G151" s="20"/>
      <c r="H151" s="21"/>
      <c r="I151" s="20"/>
      <c r="J151" s="21"/>
      <c r="K151" s="20"/>
      <c r="L151" s="21"/>
      <c r="M151" s="20"/>
      <c r="N151" s="21"/>
      <c r="O151" s="20"/>
      <c r="P151" s="21"/>
      <c r="Q151" s="20"/>
      <c r="R151" s="21"/>
      <c r="S151" s="20"/>
      <c r="T151" s="21"/>
      <c r="U151" s="20"/>
      <c r="V151" s="21"/>
      <c r="W151" s="44"/>
      <c r="X151" s="21"/>
      <c r="Y151" s="20"/>
      <c r="Z151" s="21"/>
      <c r="AB151" s="22"/>
    </row>
    <row r="152" spans="1:28" s="11" customFormat="1" ht="24.75" customHeight="1" x14ac:dyDescent="0.3">
      <c r="A152" s="7" t="s">
        <v>55</v>
      </c>
      <c r="B152" s="206" t="s">
        <v>0</v>
      </c>
      <c r="C152" s="207"/>
      <c r="D152" s="206" t="s">
        <v>41</v>
      </c>
      <c r="E152" s="216"/>
      <c r="F152" s="206" t="s">
        <v>35</v>
      </c>
      <c r="G152" s="217"/>
      <c r="H152" s="216"/>
      <c r="I152" s="206" t="s">
        <v>34</v>
      </c>
      <c r="J152" s="207"/>
      <c r="K152" s="8"/>
      <c r="L152" s="6"/>
      <c r="M152" s="8"/>
      <c r="N152" s="6"/>
      <c r="O152" s="206" t="s">
        <v>31</v>
      </c>
      <c r="P152" s="210"/>
      <c r="Q152" s="8"/>
      <c r="R152" s="6"/>
      <c r="S152" s="206" t="s">
        <v>38</v>
      </c>
      <c r="T152" s="207"/>
      <c r="U152" s="8"/>
      <c r="V152" s="6"/>
      <c r="W152" s="206" t="s">
        <v>39</v>
      </c>
      <c r="X152" s="207"/>
      <c r="Y152" s="9"/>
      <c r="Z152" s="10"/>
    </row>
    <row r="153" spans="1:28" s="11" customFormat="1" ht="24.75" customHeight="1" x14ac:dyDescent="0.3">
      <c r="A153" s="12"/>
      <c r="B153" s="204" t="s">
        <v>36</v>
      </c>
      <c r="C153" s="205"/>
      <c r="D153" s="214" t="s">
        <v>34</v>
      </c>
      <c r="E153" s="205"/>
      <c r="F153" s="211" t="s">
        <v>42</v>
      </c>
      <c r="G153" s="212"/>
      <c r="H153" s="213"/>
      <c r="I153" s="204" t="s">
        <v>33</v>
      </c>
      <c r="J153" s="205"/>
      <c r="K153" s="204" t="s">
        <v>32</v>
      </c>
      <c r="L153" s="205"/>
      <c r="M153" s="204" t="s">
        <v>31</v>
      </c>
      <c r="N153" s="205"/>
      <c r="O153" s="204" t="s">
        <v>33</v>
      </c>
      <c r="P153" s="209"/>
      <c r="Q153" s="204" t="s">
        <v>37</v>
      </c>
      <c r="R153" s="205"/>
      <c r="S153" s="204" t="s">
        <v>33</v>
      </c>
      <c r="T153" s="205"/>
      <c r="U153" s="204" t="s">
        <v>39</v>
      </c>
      <c r="V153" s="205"/>
      <c r="W153" s="204" t="s">
        <v>33</v>
      </c>
      <c r="X153" s="205"/>
      <c r="Y153" s="204" t="s">
        <v>56</v>
      </c>
      <c r="Z153" s="208"/>
    </row>
    <row r="154" spans="1:28" s="11" customFormat="1" ht="24.75" customHeight="1" thickBot="1" x14ac:dyDescent="0.35">
      <c r="A154" s="13"/>
      <c r="B154" s="30" t="s">
        <v>1</v>
      </c>
      <c r="C154" s="31" t="s">
        <v>2</v>
      </c>
      <c r="D154" s="30" t="s">
        <v>1</v>
      </c>
      <c r="E154" s="31" t="s">
        <v>2</v>
      </c>
      <c r="F154" s="32" t="s">
        <v>3</v>
      </c>
      <c r="G154" s="33" t="s">
        <v>40</v>
      </c>
      <c r="H154" s="34" t="s">
        <v>2</v>
      </c>
      <c r="I154" s="30" t="s">
        <v>1</v>
      </c>
      <c r="J154" s="31" t="s">
        <v>2</v>
      </c>
      <c r="K154" s="30" t="s">
        <v>1</v>
      </c>
      <c r="L154" s="31" t="s">
        <v>2</v>
      </c>
      <c r="M154" s="30" t="s">
        <v>1</v>
      </c>
      <c r="N154" s="31" t="s">
        <v>2</v>
      </c>
      <c r="O154" s="30" t="s">
        <v>1</v>
      </c>
      <c r="P154" s="35" t="s">
        <v>2</v>
      </c>
      <c r="Q154" s="30" t="s">
        <v>1</v>
      </c>
      <c r="R154" s="31" t="s">
        <v>2</v>
      </c>
      <c r="S154" s="30" t="s">
        <v>1</v>
      </c>
      <c r="T154" s="31" t="s">
        <v>2</v>
      </c>
      <c r="U154" s="30" t="s">
        <v>1</v>
      </c>
      <c r="V154" s="31" t="s">
        <v>2</v>
      </c>
      <c r="W154" s="30" t="s">
        <v>1</v>
      </c>
      <c r="X154" s="31" t="s">
        <v>2</v>
      </c>
      <c r="Y154" s="15" t="s">
        <v>3</v>
      </c>
      <c r="Z154" s="14" t="s">
        <v>2</v>
      </c>
    </row>
    <row r="155" spans="1:28" s="11" customFormat="1" ht="24.75" customHeight="1" x14ac:dyDescent="0.3">
      <c r="A155" s="27" t="s">
        <v>4</v>
      </c>
      <c r="B155" s="80">
        <v>18</v>
      </c>
      <c r="C155" s="90">
        <v>5506753.54</v>
      </c>
      <c r="D155" s="80">
        <v>2</v>
      </c>
      <c r="E155" s="90">
        <v>625000</v>
      </c>
      <c r="F155" s="80">
        <v>8</v>
      </c>
      <c r="G155" s="82">
        <v>8</v>
      </c>
      <c r="H155" s="90">
        <v>1104040</v>
      </c>
      <c r="I155" s="80">
        <v>25</v>
      </c>
      <c r="J155" s="87">
        <v>255700</v>
      </c>
      <c r="K155" s="80">
        <v>1</v>
      </c>
      <c r="L155" s="90">
        <v>12000</v>
      </c>
      <c r="M155" s="80">
        <v>2</v>
      </c>
      <c r="N155" s="97">
        <v>11603637</v>
      </c>
      <c r="O155" s="80">
        <v>3</v>
      </c>
      <c r="P155" s="90">
        <v>444000</v>
      </c>
      <c r="Q155" s="80">
        <v>1</v>
      </c>
      <c r="R155" s="90">
        <v>252000</v>
      </c>
      <c r="S155" s="80">
        <v>2</v>
      </c>
      <c r="T155" s="90">
        <v>65000</v>
      </c>
      <c r="U155" s="80">
        <v>0</v>
      </c>
      <c r="V155" s="93">
        <v>0</v>
      </c>
      <c r="W155" s="80">
        <v>0</v>
      </c>
      <c r="X155" s="81">
        <v>0</v>
      </c>
      <c r="Y155" s="99">
        <f>SUM(B155,D155,F155,I155,K155,M155,O155,Q155,S155,U155,W155)</f>
        <v>62</v>
      </c>
      <c r="Z155" s="56">
        <f>SUM(C155,E155,H155,J155,L155,N155,P155,R155,T155,V155,X155)</f>
        <v>19868130.539999999</v>
      </c>
    </row>
    <row r="156" spans="1:28" s="11" customFormat="1" ht="24.75" customHeight="1" x14ac:dyDescent="0.3">
      <c r="A156" s="28" t="s">
        <v>5</v>
      </c>
      <c r="B156" s="39">
        <v>15</v>
      </c>
      <c r="C156" s="91">
        <v>4246300</v>
      </c>
      <c r="D156" s="39">
        <v>2</v>
      </c>
      <c r="E156" s="91">
        <v>348940</v>
      </c>
      <c r="F156" s="39">
        <v>4</v>
      </c>
      <c r="G156" s="38">
        <v>4</v>
      </c>
      <c r="H156" s="91">
        <v>535800</v>
      </c>
      <c r="I156" s="39">
        <v>28</v>
      </c>
      <c r="J156" s="88">
        <v>546584.4</v>
      </c>
      <c r="K156" s="39">
        <v>4</v>
      </c>
      <c r="L156" s="91">
        <v>100000</v>
      </c>
      <c r="M156" s="39">
        <v>0</v>
      </c>
      <c r="N156" s="53">
        <v>0</v>
      </c>
      <c r="O156" s="39">
        <v>3</v>
      </c>
      <c r="P156" s="91">
        <v>11795</v>
      </c>
      <c r="Q156" s="39">
        <v>1</v>
      </c>
      <c r="R156" s="91">
        <v>1000000</v>
      </c>
      <c r="S156" s="39">
        <v>2</v>
      </c>
      <c r="T156" s="91">
        <v>55000</v>
      </c>
      <c r="U156" s="39">
        <v>0</v>
      </c>
      <c r="V156" s="94">
        <v>0</v>
      </c>
      <c r="W156" s="39">
        <v>0</v>
      </c>
      <c r="X156" s="77">
        <v>0</v>
      </c>
      <c r="Y156" s="99">
        <f>SUM(B156,D156,F156,I156,K156,M156,O156,Q156,S156,U156,W156)</f>
        <v>59</v>
      </c>
      <c r="Z156" s="59">
        <f>SUM(C156,E156,H156,J156,L156,N156,P156,R156,T156,V156,X156)</f>
        <v>6844419.4000000004</v>
      </c>
    </row>
    <row r="157" spans="1:28" s="11" customFormat="1" ht="24.75" customHeight="1" x14ac:dyDescent="0.3">
      <c r="A157" s="28" t="s">
        <v>6</v>
      </c>
      <c r="B157" s="39">
        <v>13</v>
      </c>
      <c r="C157" s="91">
        <v>3300339.43</v>
      </c>
      <c r="D157" s="39">
        <v>22</v>
      </c>
      <c r="E157" s="91">
        <v>7195229.8799999999</v>
      </c>
      <c r="F157" s="39">
        <v>4</v>
      </c>
      <c r="G157" s="38">
        <v>4</v>
      </c>
      <c r="H157" s="91">
        <v>565460</v>
      </c>
      <c r="I157" s="39">
        <v>51</v>
      </c>
      <c r="J157" s="88">
        <v>722873.25</v>
      </c>
      <c r="K157" s="39">
        <v>1</v>
      </c>
      <c r="L157" s="91">
        <v>20000</v>
      </c>
      <c r="M157" s="101">
        <v>0</v>
      </c>
      <c r="N157" s="53">
        <v>0</v>
      </c>
      <c r="O157" s="39">
        <v>4</v>
      </c>
      <c r="P157" s="91">
        <v>494000</v>
      </c>
      <c r="Q157" s="39">
        <v>0</v>
      </c>
      <c r="R157" s="53">
        <v>0</v>
      </c>
      <c r="S157" s="39">
        <v>2</v>
      </c>
      <c r="T157" s="91">
        <v>120000</v>
      </c>
      <c r="U157" s="39">
        <v>1</v>
      </c>
      <c r="V157" s="53">
        <v>19845693</v>
      </c>
      <c r="W157" s="39">
        <v>0</v>
      </c>
      <c r="X157" s="77">
        <v>0</v>
      </c>
      <c r="Y157" s="99">
        <f t="shared" ref="Y157:Y166" si="20">SUM(B157,D157,F157,I157,K157,M157,O157,Q157,S157,U157,W157)</f>
        <v>98</v>
      </c>
      <c r="Z157" s="59">
        <f t="shared" ref="Z157:Z166" si="21">SUM(C157,E157,H157,J157,L157,N157,P157,R157,T157,V157,X157)</f>
        <v>32263595.560000002</v>
      </c>
    </row>
    <row r="158" spans="1:28" s="11" customFormat="1" ht="24.75" customHeight="1" x14ac:dyDescent="0.3">
      <c r="A158" s="28" t="s">
        <v>7</v>
      </c>
      <c r="B158" s="39">
        <v>27</v>
      </c>
      <c r="C158" s="91">
        <v>7681525.9000000004</v>
      </c>
      <c r="D158" s="39">
        <v>8</v>
      </c>
      <c r="E158" s="91">
        <v>1674193.28</v>
      </c>
      <c r="F158" s="39">
        <v>4</v>
      </c>
      <c r="G158" s="38">
        <v>4</v>
      </c>
      <c r="H158" s="91">
        <v>535800</v>
      </c>
      <c r="I158" s="39">
        <v>11</v>
      </c>
      <c r="J158" s="88">
        <v>97050</v>
      </c>
      <c r="K158" s="39">
        <v>14</v>
      </c>
      <c r="L158" s="91">
        <v>323000</v>
      </c>
      <c r="M158" s="39">
        <v>2</v>
      </c>
      <c r="N158" s="53">
        <v>5761550</v>
      </c>
      <c r="O158" s="39">
        <v>2</v>
      </c>
      <c r="P158" s="91">
        <v>300000</v>
      </c>
      <c r="Q158" s="39">
        <v>0</v>
      </c>
      <c r="R158" s="53">
        <v>0</v>
      </c>
      <c r="S158" s="39">
        <v>0</v>
      </c>
      <c r="T158" s="53">
        <v>0</v>
      </c>
      <c r="U158" s="39">
        <v>0</v>
      </c>
      <c r="V158" s="94">
        <v>0</v>
      </c>
      <c r="W158" s="39">
        <v>1</v>
      </c>
      <c r="X158" s="77">
        <v>1000</v>
      </c>
      <c r="Y158" s="99">
        <f t="shared" si="20"/>
        <v>69</v>
      </c>
      <c r="Z158" s="59">
        <f t="shared" si="21"/>
        <v>16374119.18</v>
      </c>
    </row>
    <row r="159" spans="1:28" s="11" customFormat="1" ht="24.75" customHeight="1" x14ac:dyDescent="0.3">
      <c r="A159" s="28" t="s">
        <v>8</v>
      </c>
      <c r="B159" s="39">
        <v>24</v>
      </c>
      <c r="C159" s="91">
        <v>7419680.4100000001</v>
      </c>
      <c r="D159" s="39">
        <v>6</v>
      </c>
      <c r="E159" s="91">
        <v>1908230</v>
      </c>
      <c r="F159" s="39">
        <v>0</v>
      </c>
      <c r="G159" s="38">
        <v>0</v>
      </c>
      <c r="H159" s="53">
        <v>0</v>
      </c>
      <c r="I159" s="39">
        <v>50</v>
      </c>
      <c r="J159" s="88">
        <v>696346.45</v>
      </c>
      <c r="K159" s="39">
        <v>5</v>
      </c>
      <c r="L159" s="91">
        <v>81213</v>
      </c>
      <c r="M159" s="39">
        <v>0</v>
      </c>
      <c r="N159" s="53">
        <v>0</v>
      </c>
      <c r="O159" s="39">
        <v>5</v>
      </c>
      <c r="P159" s="91">
        <v>1368900</v>
      </c>
      <c r="Q159" s="39">
        <v>0</v>
      </c>
      <c r="R159" s="53">
        <v>0</v>
      </c>
      <c r="S159" s="39">
        <v>0</v>
      </c>
      <c r="T159" s="53">
        <v>0</v>
      </c>
      <c r="U159" s="39">
        <v>0</v>
      </c>
      <c r="V159" s="94">
        <v>0</v>
      </c>
      <c r="W159" s="39">
        <v>0</v>
      </c>
      <c r="X159" s="77">
        <v>0</v>
      </c>
      <c r="Y159" s="99">
        <f t="shared" si="20"/>
        <v>90</v>
      </c>
      <c r="Z159" s="59">
        <f t="shared" si="21"/>
        <v>11474369.859999999</v>
      </c>
    </row>
    <row r="160" spans="1:28" s="25" customFormat="1" ht="24.75" customHeight="1" x14ac:dyDescent="0.3">
      <c r="A160" s="28" t="s">
        <v>9</v>
      </c>
      <c r="B160" s="39">
        <v>14</v>
      </c>
      <c r="C160" s="91">
        <v>4285221.04</v>
      </c>
      <c r="D160" s="39">
        <v>6</v>
      </c>
      <c r="E160" s="91">
        <v>1500800</v>
      </c>
      <c r="F160" s="39">
        <v>0</v>
      </c>
      <c r="G160" s="38">
        <v>0</v>
      </c>
      <c r="H160" s="53">
        <v>0</v>
      </c>
      <c r="I160" s="39">
        <v>22</v>
      </c>
      <c r="J160" s="88">
        <v>295115</v>
      </c>
      <c r="K160" s="39">
        <v>13</v>
      </c>
      <c r="L160" s="91">
        <v>246000</v>
      </c>
      <c r="M160" s="39">
        <v>0</v>
      </c>
      <c r="N160" s="53">
        <v>0</v>
      </c>
      <c r="O160" s="39">
        <v>1</v>
      </c>
      <c r="P160" s="91">
        <v>75000</v>
      </c>
      <c r="Q160" s="39">
        <v>1</v>
      </c>
      <c r="R160" s="91">
        <v>287000</v>
      </c>
      <c r="S160" s="39">
        <v>2</v>
      </c>
      <c r="T160" s="91">
        <v>8000</v>
      </c>
      <c r="U160" s="39">
        <v>0</v>
      </c>
      <c r="V160" s="94">
        <v>0</v>
      </c>
      <c r="W160" s="39">
        <v>1</v>
      </c>
      <c r="X160" s="77">
        <v>15176.97</v>
      </c>
      <c r="Y160" s="99">
        <f t="shared" si="20"/>
        <v>60</v>
      </c>
      <c r="Z160" s="59">
        <f t="shared" si="21"/>
        <v>6712313.0099999998</v>
      </c>
    </row>
    <row r="161" spans="1:164" s="11" customFormat="1" ht="24.75" customHeight="1" x14ac:dyDescent="0.3">
      <c r="A161" s="28" t="s">
        <v>10</v>
      </c>
      <c r="B161" s="39">
        <v>14</v>
      </c>
      <c r="C161" s="91">
        <v>4736145.1500000004</v>
      </c>
      <c r="D161" s="39">
        <v>14</v>
      </c>
      <c r="E161" s="91">
        <v>3464430</v>
      </c>
      <c r="F161" s="39">
        <v>1</v>
      </c>
      <c r="G161" s="38">
        <v>2</v>
      </c>
      <c r="H161" s="91">
        <v>499199</v>
      </c>
      <c r="I161" s="39">
        <v>30</v>
      </c>
      <c r="J161" s="88">
        <v>333663.05</v>
      </c>
      <c r="K161" s="39">
        <v>3</v>
      </c>
      <c r="L161" s="91">
        <v>57050</v>
      </c>
      <c r="M161" s="39">
        <v>0</v>
      </c>
      <c r="N161" s="53">
        <v>0</v>
      </c>
      <c r="O161" s="39">
        <v>4</v>
      </c>
      <c r="P161" s="91">
        <v>716263</v>
      </c>
      <c r="Q161" s="39">
        <v>0</v>
      </c>
      <c r="R161" s="53">
        <v>0</v>
      </c>
      <c r="S161" s="39">
        <v>0</v>
      </c>
      <c r="T161" s="53">
        <v>0</v>
      </c>
      <c r="U161" s="39">
        <v>0</v>
      </c>
      <c r="V161" s="94">
        <v>0</v>
      </c>
      <c r="W161" s="39">
        <v>1</v>
      </c>
      <c r="X161" s="77">
        <v>406930</v>
      </c>
      <c r="Y161" s="99">
        <f t="shared" si="20"/>
        <v>67</v>
      </c>
      <c r="Z161" s="59">
        <f t="shared" si="21"/>
        <v>10213680.200000001</v>
      </c>
    </row>
    <row r="162" spans="1:164" s="11" customFormat="1" ht="24.75" customHeight="1" x14ac:dyDescent="0.3">
      <c r="A162" s="28" t="s">
        <v>11</v>
      </c>
      <c r="B162" s="39">
        <v>7</v>
      </c>
      <c r="C162" s="91">
        <v>2664934.4500000002</v>
      </c>
      <c r="D162" s="39">
        <v>12</v>
      </c>
      <c r="E162" s="91">
        <v>5097166.95</v>
      </c>
      <c r="F162" s="39">
        <v>0</v>
      </c>
      <c r="G162" s="38">
        <v>0</v>
      </c>
      <c r="H162" s="53">
        <v>0</v>
      </c>
      <c r="I162" s="39">
        <v>31</v>
      </c>
      <c r="J162" s="88">
        <v>461322.75</v>
      </c>
      <c r="K162" s="39">
        <v>9</v>
      </c>
      <c r="L162" s="91">
        <v>186000</v>
      </c>
      <c r="M162" s="39">
        <v>0</v>
      </c>
      <c r="N162" s="53">
        <v>0</v>
      </c>
      <c r="O162" s="39">
        <v>7</v>
      </c>
      <c r="P162" s="91">
        <v>819406</v>
      </c>
      <c r="Q162" s="39">
        <v>2</v>
      </c>
      <c r="R162" s="91">
        <v>2038046.78</v>
      </c>
      <c r="S162" s="39">
        <v>1</v>
      </c>
      <c r="T162" s="91">
        <v>10000</v>
      </c>
      <c r="U162" s="39">
        <v>0</v>
      </c>
      <c r="V162" s="94">
        <v>0</v>
      </c>
      <c r="W162" s="39">
        <v>0</v>
      </c>
      <c r="X162" s="77">
        <v>0</v>
      </c>
      <c r="Y162" s="99">
        <f t="shared" si="20"/>
        <v>69</v>
      </c>
      <c r="Z162" s="59">
        <f t="shared" si="21"/>
        <v>11276876.93</v>
      </c>
    </row>
    <row r="163" spans="1:164" s="25" customFormat="1" ht="24.75" customHeight="1" x14ac:dyDescent="0.3">
      <c r="A163" s="28" t="s">
        <v>12</v>
      </c>
      <c r="B163" s="39">
        <v>6</v>
      </c>
      <c r="C163" s="91">
        <v>2010000</v>
      </c>
      <c r="D163" s="39">
        <v>9</v>
      </c>
      <c r="E163" s="91">
        <v>3021971</v>
      </c>
      <c r="F163" s="39">
        <v>1</v>
      </c>
      <c r="G163" s="38">
        <v>4</v>
      </c>
      <c r="H163" s="91">
        <v>1016691</v>
      </c>
      <c r="I163" s="39">
        <v>22</v>
      </c>
      <c r="J163" s="88">
        <v>164568</v>
      </c>
      <c r="K163" s="39">
        <v>5</v>
      </c>
      <c r="L163" s="91">
        <v>126000</v>
      </c>
      <c r="M163" s="39">
        <v>0</v>
      </c>
      <c r="N163" s="53">
        <v>0</v>
      </c>
      <c r="O163" s="39">
        <v>4</v>
      </c>
      <c r="P163" s="91">
        <v>1077839</v>
      </c>
      <c r="Q163" s="39">
        <v>0</v>
      </c>
      <c r="R163" s="53">
        <v>0</v>
      </c>
      <c r="S163" s="39">
        <v>0</v>
      </c>
      <c r="T163" s="53">
        <v>0</v>
      </c>
      <c r="U163" s="39">
        <v>0</v>
      </c>
      <c r="V163" s="94">
        <v>0</v>
      </c>
      <c r="W163" s="39">
        <v>1</v>
      </c>
      <c r="X163" s="77">
        <v>195000</v>
      </c>
      <c r="Y163" s="99">
        <f t="shared" si="20"/>
        <v>48</v>
      </c>
      <c r="Z163" s="59">
        <f t="shared" si="21"/>
        <v>7612069</v>
      </c>
    </row>
    <row r="164" spans="1:164" s="11" customFormat="1" ht="24.75" customHeight="1" x14ac:dyDescent="0.3">
      <c r="A164" s="28" t="s">
        <v>13</v>
      </c>
      <c r="B164" s="39">
        <v>12</v>
      </c>
      <c r="C164" s="91">
        <v>3995953</v>
      </c>
      <c r="D164" s="39">
        <v>12</v>
      </c>
      <c r="E164" s="91">
        <v>5050744</v>
      </c>
      <c r="F164" s="39">
        <v>0</v>
      </c>
      <c r="G164" s="38">
        <v>0</v>
      </c>
      <c r="H164" s="53">
        <v>0</v>
      </c>
      <c r="I164" s="39">
        <v>18</v>
      </c>
      <c r="J164" s="100">
        <v>272600</v>
      </c>
      <c r="K164" s="39">
        <v>6</v>
      </c>
      <c r="L164" s="91">
        <v>115800</v>
      </c>
      <c r="M164" s="39">
        <v>4</v>
      </c>
      <c r="N164" s="53">
        <v>6620000</v>
      </c>
      <c r="O164" s="39">
        <v>7</v>
      </c>
      <c r="P164" s="91">
        <v>630000</v>
      </c>
      <c r="Q164" s="39">
        <v>0</v>
      </c>
      <c r="R164" s="53">
        <v>0</v>
      </c>
      <c r="S164" s="39">
        <v>2</v>
      </c>
      <c r="T164" s="91">
        <v>93059</v>
      </c>
      <c r="U164" s="39">
        <v>0</v>
      </c>
      <c r="V164" s="94">
        <v>0</v>
      </c>
      <c r="W164" s="39">
        <v>0</v>
      </c>
      <c r="X164" s="77">
        <v>0</v>
      </c>
      <c r="Y164" s="99">
        <f t="shared" si="20"/>
        <v>61</v>
      </c>
      <c r="Z164" s="59">
        <f t="shared" si="21"/>
        <v>16778156</v>
      </c>
    </row>
    <row r="165" spans="1:164" s="11" customFormat="1" ht="24.75" customHeight="1" x14ac:dyDescent="0.3">
      <c r="A165" s="28" t="s">
        <v>14</v>
      </c>
      <c r="B165" s="39">
        <v>15</v>
      </c>
      <c r="C165" s="91">
        <v>5115096.1500000004</v>
      </c>
      <c r="D165" s="39">
        <v>10</v>
      </c>
      <c r="E165" s="91">
        <v>2626855</v>
      </c>
      <c r="F165" s="39">
        <v>0</v>
      </c>
      <c r="G165" s="38">
        <v>0</v>
      </c>
      <c r="H165" s="53">
        <v>0</v>
      </c>
      <c r="I165" s="39">
        <v>34</v>
      </c>
      <c r="J165" s="88">
        <v>446826.32</v>
      </c>
      <c r="K165" s="39">
        <v>5</v>
      </c>
      <c r="L165" s="91">
        <v>145000</v>
      </c>
      <c r="M165" s="39">
        <v>0</v>
      </c>
      <c r="N165" s="53">
        <v>0</v>
      </c>
      <c r="O165" s="39">
        <v>3</v>
      </c>
      <c r="P165" s="91">
        <v>562000</v>
      </c>
      <c r="Q165" s="39">
        <v>0</v>
      </c>
      <c r="R165" s="53">
        <v>0</v>
      </c>
      <c r="S165" s="39">
        <v>1</v>
      </c>
      <c r="T165" s="91">
        <v>25000</v>
      </c>
      <c r="U165" s="39">
        <v>0</v>
      </c>
      <c r="V165" s="94">
        <v>0</v>
      </c>
      <c r="W165" s="39">
        <v>0</v>
      </c>
      <c r="X165" s="77">
        <v>0</v>
      </c>
      <c r="Y165" s="99">
        <f t="shared" si="20"/>
        <v>68</v>
      </c>
      <c r="Z165" s="59">
        <f t="shared" si="21"/>
        <v>8920777.4700000007</v>
      </c>
    </row>
    <row r="166" spans="1:164" s="11" customFormat="1" ht="24.75" customHeight="1" thickBot="1" x14ac:dyDescent="0.35">
      <c r="A166" s="29" t="s">
        <v>15</v>
      </c>
      <c r="B166" s="40">
        <v>3</v>
      </c>
      <c r="C166" s="92">
        <v>1105000</v>
      </c>
      <c r="D166" s="40">
        <v>0</v>
      </c>
      <c r="E166" s="92">
        <v>0</v>
      </c>
      <c r="F166" s="40">
        <v>0</v>
      </c>
      <c r="G166" s="41">
        <v>0</v>
      </c>
      <c r="H166" s="98">
        <v>0</v>
      </c>
      <c r="I166" s="40">
        <v>11</v>
      </c>
      <c r="J166" s="89">
        <v>115000</v>
      </c>
      <c r="K166" s="40">
        <v>1</v>
      </c>
      <c r="L166" s="92">
        <v>17500</v>
      </c>
      <c r="M166" s="40">
        <v>0</v>
      </c>
      <c r="N166" s="98">
        <v>0</v>
      </c>
      <c r="O166" s="40">
        <v>7</v>
      </c>
      <c r="P166" s="92">
        <v>925350</v>
      </c>
      <c r="Q166" s="40">
        <v>0</v>
      </c>
      <c r="R166" s="98">
        <v>0</v>
      </c>
      <c r="S166" s="40">
        <v>0</v>
      </c>
      <c r="T166" s="98">
        <v>0</v>
      </c>
      <c r="U166" s="40">
        <v>0</v>
      </c>
      <c r="V166" s="95">
        <v>0</v>
      </c>
      <c r="W166" s="40">
        <v>0</v>
      </c>
      <c r="X166" s="78">
        <v>0</v>
      </c>
      <c r="Y166" s="99">
        <f t="shared" si="20"/>
        <v>22</v>
      </c>
      <c r="Z166" s="71">
        <f t="shared" si="21"/>
        <v>2162850</v>
      </c>
    </row>
    <row r="167" spans="1:164" s="11" customFormat="1" ht="24.75" customHeight="1" thickBot="1" x14ac:dyDescent="0.35">
      <c r="A167" s="17" t="s">
        <v>16</v>
      </c>
      <c r="B167" s="36">
        <f t="shared" ref="B167:Z167" si="22">SUM(B155:B166)</f>
        <v>168</v>
      </c>
      <c r="C167" s="54">
        <f t="shared" si="22"/>
        <v>52066949.07</v>
      </c>
      <c r="D167" s="36">
        <f t="shared" si="22"/>
        <v>103</v>
      </c>
      <c r="E167" s="54">
        <f t="shared" si="22"/>
        <v>32513560.109999999</v>
      </c>
      <c r="F167" s="36">
        <f t="shared" si="22"/>
        <v>22</v>
      </c>
      <c r="G167" s="37">
        <f t="shared" si="22"/>
        <v>26</v>
      </c>
      <c r="H167" s="54">
        <f t="shared" si="22"/>
        <v>4256990</v>
      </c>
      <c r="I167" s="36">
        <f t="shared" si="22"/>
        <v>333</v>
      </c>
      <c r="J167" s="54">
        <f t="shared" si="22"/>
        <v>4407649.22</v>
      </c>
      <c r="K167" s="36">
        <f t="shared" si="22"/>
        <v>67</v>
      </c>
      <c r="L167" s="54">
        <f t="shared" si="22"/>
        <v>1429563</v>
      </c>
      <c r="M167" s="36">
        <f t="shared" si="22"/>
        <v>8</v>
      </c>
      <c r="N167" s="54">
        <f t="shared" si="22"/>
        <v>23985187</v>
      </c>
      <c r="O167" s="36">
        <f t="shared" si="22"/>
        <v>50</v>
      </c>
      <c r="P167" s="55">
        <f t="shared" si="22"/>
        <v>7424553</v>
      </c>
      <c r="Q167" s="36">
        <f t="shared" si="22"/>
        <v>5</v>
      </c>
      <c r="R167" s="54">
        <f t="shared" si="22"/>
        <v>3577046.7800000003</v>
      </c>
      <c r="S167" s="36">
        <f t="shared" si="22"/>
        <v>12</v>
      </c>
      <c r="T167" s="54">
        <f t="shared" si="22"/>
        <v>376059</v>
      </c>
      <c r="U167" s="36">
        <f t="shared" si="22"/>
        <v>1</v>
      </c>
      <c r="V167" s="54">
        <f t="shared" si="22"/>
        <v>19845693</v>
      </c>
      <c r="W167" s="36">
        <f t="shared" si="22"/>
        <v>4</v>
      </c>
      <c r="X167" s="54">
        <f t="shared" si="22"/>
        <v>618106.97</v>
      </c>
      <c r="Y167" s="18">
        <f t="shared" si="22"/>
        <v>773</v>
      </c>
      <c r="Z167" s="58">
        <f t="shared" si="22"/>
        <v>150501357.15000001</v>
      </c>
    </row>
    <row r="168" spans="1:164" s="11" customFormat="1" ht="24.75" customHeight="1" x14ac:dyDescent="0.3">
      <c r="A168" s="42"/>
      <c r="B168" s="64"/>
      <c r="C168" s="63"/>
      <c r="D168" s="64"/>
      <c r="E168" s="63"/>
      <c r="F168" s="64"/>
      <c r="G168" s="62"/>
      <c r="H168" s="63"/>
      <c r="I168" s="64"/>
      <c r="J168" s="63"/>
      <c r="K168" s="64"/>
      <c r="L168" s="63"/>
      <c r="M168" s="64"/>
      <c r="N168" s="63"/>
      <c r="O168" s="64"/>
      <c r="P168" s="63"/>
      <c r="Q168" s="64"/>
      <c r="R168" s="63"/>
      <c r="S168" s="64"/>
      <c r="T168" s="63"/>
      <c r="U168" s="64"/>
      <c r="V168" s="63"/>
      <c r="W168" s="64"/>
      <c r="X168" s="63"/>
      <c r="Y168" s="43"/>
      <c r="Z168" s="65"/>
      <c r="AA168" s="19"/>
      <c r="AB168" s="19"/>
      <c r="AC168" s="19"/>
      <c r="AD168" s="19"/>
      <c r="AE168" s="19"/>
      <c r="AF168" s="19"/>
      <c r="AG168" s="19"/>
      <c r="AH168" s="19"/>
      <c r="AI168" s="19"/>
      <c r="AJ168" s="19"/>
      <c r="AK168" s="19"/>
      <c r="AL168" s="19"/>
      <c r="AM168" s="19"/>
      <c r="AN168" s="19"/>
      <c r="AO168" s="19"/>
      <c r="AP168" s="19"/>
      <c r="AQ168" s="19"/>
      <c r="AR168" s="19"/>
      <c r="AS168" s="19"/>
      <c r="AT168" s="19"/>
      <c r="AU168" s="19"/>
      <c r="AV168" s="19"/>
      <c r="AW168" s="19"/>
      <c r="AX168" s="19"/>
      <c r="AY168" s="19"/>
      <c r="AZ168" s="19"/>
      <c r="BA168" s="19"/>
      <c r="BB168" s="19"/>
      <c r="BC168" s="19"/>
      <c r="BD168" s="19"/>
      <c r="BE168" s="19"/>
      <c r="BF168" s="19"/>
      <c r="BG168" s="19"/>
      <c r="BH168" s="19"/>
      <c r="BI168" s="19"/>
      <c r="BJ168" s="19"/>
      <c r="BK168" s="19"/>
      <c r="BL168" s="19"/>
      <c r="BM168" s="19"/>
      <c r="BN168" s="19"/>
      <c r="BO168" s="19"/>
      <c r="BP168" s="19"/>
      <c r="BQ168" s="19"/>
      <c r="BR168" s="19"/>
      <c r="BS168" s="19"/>
      <c r="BT168" s="19"/>
      <c r="BU168" s="19"/>
      <c r="BV168" s="19"/>
      <c r="BW168" s="19"/>
      <c r="BX168" s="19"/>
      <c r="BY168" s="19"/>
      <c r="BZ168" s="19"/>
      <c r="CA168" s="19"/>
      <c r="CB168" s="19"/>
      <c r="CC168" s="19"/>
      <c r="CD168" s="19"/>
      <c r="CE168" s="19"/>
      <c r="CF168" s="19"/>
      <c r="CG168" s="19"/>
      <c r="CH168" s="19"/>
      <c r="CI168" s="19"/>
      <c r="CJ168" s="19"/>
      <c r="CK168" s="19"/>
      <c r="CL168" s="19"/>
      <c r="CM168" s="19"/>
      <c r="CN168" s="19"/>
      <c r="CO168" s="19"/>
      <c r="CP168" s="19"/>
      <c r="CQ168" s="19"/>
      <c r="CR168" s="19"/>
      <c r="CS168" s="19"/>
      <c r="CT168" s="19"/>
      <c r="CU168" s="19"/>
      <c r="CV168" s="19"/>
      <c r="CW168" s="19"/>
      <c r="CX168" s="19"/>
      <c r="CY168" s="19"/>
      <c r="CZ168" s="19"/>
      <c r="DA168" s="19"/>
      <c r="DB168" s="19"/>
      <c r="DC168" s="19"/>
      <c r="DD168" s="19"/>
      <c r="DE168" s="19"/>
      <c r="DF168" s="19"/>
      <c r="DG168" s="19"/>
      <c r="DH168" s="19"/>
      <c r="DI168" s="19"/>
      <c r="DJ168" s="19"/>
      <c r="DK168" s="19"/>
      <c r="DL168" s="19"/>
      <c r="DM168" s="19"/>
      <c r="DN168" s="19"/>
      <c r="DO168" s="19"/>
      <c r="DP168" s="19"/>
      <c r="DQ168" s="19"/>
      <c r="DR168" s="19"/>
      <c r="DS168" s="19"/>
      <c r="DT168" s="19"/>
      <c r="DU168" s="19"/>
      <c r="DV168" s="19"/>
      <c r="DW168" s="19"/>
      <c r="DX168" s="19"/>
      <c r="DY168" s="19"/>
      <c r="DZ168" s="19"/>
      <c r="EA168" s="19"/>
      <c r="EB168" s="19"/>
      <c r="EC168" s="19"/>
      <c r="ED168" s="19"/>
      <c r="EE168" s="19"/>
      <c r="EF168" s="19"/>
      <c r="EG168" s="19"/>
      <c r="EH168" s="19"/>
      <c r="EI168" s="19"/>
      <c r="EJ168" s="19"/>
      <c r="EK168" s="19"/>
      <c r="EL168" s="19"/>
      <c r="EM168" s="19"/>
      <c r="EN168" s="19"/>
      <c r="EO168" s="19"/>
      <c r="EP168" s="19"/>
      <c r="EQ168" s="19"/>
      <c r="ER168" s="19"/>
      <c r="ES168" s="19"/>
      <c r="ET168" s="19"/>
      <c r="EU168" s="19"/>
      <c r="EV168" s="19"/>
      <c r="EW168" s="19"/>
      <c r="EX168" s="19"/>
      <c r="EY168" s="19"/>
      <c r="EZ168" s="19"/>
      <c r="FA168" s="19"/>
      <c r="FB168" s="19"/>
      <c r="FC168" s="19"/>
      <c r="FD168" s="19"/>
      <c r="FE168" s="19"/>
      <c r="FF168" s="19"/>
      <c r="FG168" s="19"/>
      <c r="FH168" s="19"/>
    </row>
    <row r="169" spans="1:164" s="11" customFormat="1" ht="24.75" customHeight="1" x14ac:dyDescent="0.3">
      <c r="A169" s="16" t="s">
        <v>58</v>
      </c>
      <c r="B169" s="102" t="s">
        <v>59</v>
      </c>
      <c r="C169" s="103" t="s">
        <v>60</v>
      </c>
      <c r="D169" s="104" t="s">
        <v>61</v>
      </c>
      <c r="E169" s="45">
        <v>32513560.109999999</v>
      </c>
      <c r="F169" s="104">
        <v>22</v>
      </c>
      <c r="G169" s="104">
        <v>26</v>
      </c>
      <c r="H169" s="45">
        <v>4256990</v>
      </c>
      <c r="I169" s="104">
        <v>333</v>
      </c>
      <c r="J169" s="45">
        <v>4407649.22</v>
      </c>
      <c r="K169" s="104">
        <v>67</v>
      </c>
      <c r="L169" s="45">
        <v>1429563</v>
      </c>
      <c r="M169" s="104">
        <v>8</v>
      </c>
      <c r="N169" s="45">
        <v>23985187</v>
      </c>
      <c r="O169" s="104">
        <v>50</v>
      </c>
      <c r="P169" s="45">
        <v>7424553</v>
      </c>
      <c r="Q169" s="104">
        <v>5</v>
      </c>
      <c r="R169" s="45">
        <v>3577046.7800000003</v>
      </c>
      <c r="S169" s="104">
        <v>12</v>
      </c>
      <c r="T169" s="45">
        <v>376059</v>
      </c>
      <c r="U169" s="104">
        <v>1</v>
      </c>
      <c r="V169" s="45">
        <v>19845693</v>
      </c>
      <c r="W169" s="104">
        <v>4</v>
      </c>
      <c r="X169" s="45">
        <v>618106.97</v>
      </c>
      <c r="Y169" s="104">
        <v>773</v>
      </c>
      <c r="Z169" s="46">
        <v>150501357.15000001</v>
      </c>
      <c r="AA169" s="19"/>
      <c r="AB169" s="19"/>
      <c r="AC169" s="19"/>
      <c r="AD169" s="19"/>
      <c r="AE169" s="19"/>
      <c r="AF169" s="19"/>
      <c r="AG169" s="19"/>
      <c r="AH169" s="19"/>
      <c r="AI169" s="19"/>
      <c r="AJ169" s="19"/>
      <c r="AK169" s="19"/>
      <c r="AL169" s="19"/>
      <c r="AM169" s="19"/>
      <c r="AN169" s="19"/>
      <c r="AO169" s="19"/>
      <c r="AP169" s="19"/>
      <c r="AQ169" s="19"/>
      <c r="AR169" s="19"/>
      <c r="AS169" s="19"/>
      <c r="AT169" s="19"/>
      <c r="AU169" s="19"/>
      <c r="AV169" s="19"/>
      <c r="AW169" s="19"/>
      <c r="AX169" s="19"/>
      <c r="AY169" s="19"/>
      <c r="AZ169" s="19"/>
      <c r="BA169" s="19"/>
      <c r="BB169" s="19"/>
      <c r="BC169" s="19"/>
      <c r="BD169" s="19"/>
      <c r="BE169" s="19"/>
      <c r="BF169" s="19"/>
      <c r="BG169" s="19"/>
      <c r="BH169" s="19"/>
      <c r="BI169" s="19"/>
      <c r="BJ169" s="19"/>
      <c r="BK169" s="19"/>
      <c r="BL169" s="19"/>
      <c r="BM169" s="19"/>
      <c r="BN169" s="19"/>
      <c r="BO169" s="19"/>
      <c r="BP169" s="19"/>
      <c r="BQ169" s="19"/>
      <c r="BR169" s="19"/>
      <c r="BS169" s="19"/>
      <c r="BT169" s="19"/>
      <c r="BU169" s="19"/>
      <c r="BV169" s="19"/>
      <c r="BW169" s="19"/>
      <c r="BX169" s="19"/>
      <c r="BY169" s="19"/>
      <c r="BZ169" s="19"/>
      <c r="CA169" s="19"/>
      <c r="CB169" s="19"/>
      <c r="CC169" s="19"/>
      <c r="CD169" s="19"/>
      <c r="CE169" s="19"/>
      <c r="CF169" s="19"/>
      <c r="CG169" s="19"/>
      <c r="CH169" s="19"/>
      <c r="CI169" s="19"/>
      <c r="CJ169" s="19"/>
      <c r="CK169" s="19"/>
      <c r="CL169" s="19"/>
      <c r="CM169" s="19"/>
      <c r="CN169" s="19"/>
      <c r="CO169" s="19"/>
      <c r="CP169" s="19"/>
      <c r="CQ169" s="19"/>
      <c r="CR169" s="19"/>
      <c r="CS169" s="19"/>
      <c r="CT169" s="19"/>
      <c r="CU169" s="19"/>
      <c r="CV169" s="19"/>
      <c r="CW169" s="19"/>
      <c r="CX169" s="19"/>
      <c r="CY169" s="19"/>
      <c r="CZ169" s="19"/>
      <c r="DA169" s="19"/>
      <c r="DB169" s="19"/>
      <c r="DC169" s="19"/>
      <c r="DD169" s="19"/>
      <c r="DE169" s="19"/>
      <c r="DF169" s="19"/>
      <c r="DG169" s="19"/>
      <c r="DH169" s="19"/>
      <c r="DI169" s="19"/>
      <c r="DJ169" s="19"/>
      <c r="DK169" s="19"/>
      <c r="DL169" s="19"/>
      <c r="DM169" s="19"/>
      <c r="DN169" s="19"/>
      <c r="DO169" s="19"/>
      <c r="DP169" s="19"/>
      <c r="DQ169" s="19"/>
      <c r="DR169" s="19"/>
      <c r="DS169" s="19"/>
      <c r="DT169" s="19"/>
      <c r="DU169" s="19"/>
      <c r="DV169" s="19"/>
      <c r="DW169" s="19"/>
      <c r="DX169" s="19"/>
      <c r="DY169" s="19"/>
      <c r="DZ169" s="19"/>
      <c r="EA169" s="19"/>
      <c r="EB169" s="19"/>
      <c r="EC169" s="19"/>
      <c r="ED169" s="19"/>
      <c r="EE169" s="19"/>
      <c r="EF169" s="19"/>
      <c r="EG169" s="19"/>
      <c r="EH169" s="19"/>
      <c r="EI169" s="19"/>
      <c r="EJ169" s="19"/>
      <c r="EK169" s="19"/>
      <c r="EL169" s="19"/>
      <c r="EM169" s="19"/>
      <c r="EN169" s="19"/>
      <c r="EO169" s="19"/>
      <c r="EP169" s="19"/>
      <c r="EQ169" s="19"/>
      <c r="ER169" s="19"/>
      <c r="ES169" s="19"/>
      <c r="ET169" s="19"/>
      <c r="EU169" s="19"/>
      <c r="EV169" s="19"/>
      <c r="EW169" s="19"/>
      <c r="EX169" s="19"/>
      <c r="EY169" s="19"/>
      <c r="EZ169" s="19"/>
      <c r="FA169" s="19"/>
      <c r="FB169" s="19"/>
      <c r="FC169" s="19"/>
      <c r="FD169" s="19"/>
      <c r="FE169" s="19"/>
      <c r="FF169" s="19"/>
      <c r="FG169" s="19"/>
      <c r="FH169" s="19"/>
    </row>
    <row r="170" spans="1:164" s="11" customFormat="1" ht="24.75" customHeight="1" x14ac:dyDescent="0.3">
      <c r="A170" s="16" t="s">
        <v>57</v>
      </c>
      <c r="B170" s="23">
        <v>149</v>
      </c>
      <c r="C170" s="69">
        <v>45050096.530000001</v>
      </c>
      <c r="D170" s="23">
        <v>148</v>
      </c>
      <c r="E170" s="69">
        <v>33052769.310000002</v>
      </c>
      <c r="F170" s="23">
        <v>14</v>
      </c>
      <c r="G170" s="23">
        <v>27</v>
      </c>
      <c r="H170" s="69">
        <v>5625808.4000000004</v>
      </c>
      <c r="I170" s="23">
        <v>315</v>
      </c>
      <c r="J170" s="69">
        <v>4322208.29</v>
      </c>
      <c r="K170" s="23">
        <v>48</v>
      </c>
      <c r="L170" s="69">
        <v>848419.23</v>
      </c>
      <c r="M170" s="23">
        <v>12</v>
      </c>
      <c r="N170" s="69">
        <v>20862395.66</v>
      </c>
      <c r="O170" s="23">
        <v>43</v>
      </c>
      <c r="P170" s="69">
        <v>4266043.5</v>
      </c>
      <c r="Q170" s="23">
        <v>4</v>
      </c>
      <c r="R170" s="69">
        <v>3700000</v>
      </c>
      <c r="S170" s="23">
        <v>11</v>
      </c>
      <c r="T170" s="69">
        <v>1002500</v>
      </c>
      <c r="U170" s="23">
        <v>4</v>
      </c>
      <c r="V170" s="69">
        <v>16309780</v>
      </c>
      <c r="W170" s="23">
        <v>8</v>
      </c>
      <c r="X170" s="69">
        <v>496153.4</v>
      </c>
      <c r="Y170" s="23">
        <v>756</v>
      </c>
      <c r="Z170" s="70">
        <v>135536175.31999999</v>
      </c>
      <c r="AA170" s="19"/>
      <c r="AB170" s="19"/>
      <c r="AC170" s="19"/>
      <c r="AD170" s="19"/>
      <c r="AE170" s="19"/>
      <c r="AF170" s="19"/>
      <c r="AG170" s="19"/>
      <c r="AH170" s="19"/>
      <c r="AI170" s="19"/>
      <c r="AJ170" s="19"/>
      <c r="AK170" s="19"/>
      <c r="AL170" s="19"/>
      <c r="AM170" s="19"/>
      <c r="AN170" s="19"/>
      <c r="AO170" s="19"/>
      <c r="AP170" s="19"/>
      <c r="AQ170" s="19"/>
      <c r="AR170" s="19"/>
      <c r="AS170" s="19"/>
      <c r="AT170" s="19"/>
      <c r="AU170" s="19"/>
      <c r="AV170" s="19"/>
      <c r="AW170" s="19"/>
      <c r="AX170" s="19"/>
      <c r="AY170" s="19"/>
      <c r="AZ170" s="19"/>
      <c r="BA170" s="19"/>
      <c r="BB170" s="19"/>
      <c r="BC170" s="19"/>
      <c r="BD170" s="19"/>
      <c r="BE170" s="19"/>
      <c r="BF170" s="19"/>
      <c r="BG170" s="19"/>
      <c r="BH170" s="19"/>
      <c r="BI170" s="19"/>
      <c r="BJ170" s="19"/>
      <c r="BK170" s="19"/>
      <c r="BL170" s="19"/>
      <c r="BM170" s="19"/>
      <c r="BN170" s="19"/>
      <c r="BO170" s="19"/>
      <c r="BP170" s="19"/>
      <c r="BQ170" s="19"/>
      <c r="BR170" s="19"/>
      <c r="BS170" s="19"/>
      <c r="BT170" s="19"/>
      <c r="BU170" s="19"/>
      <c r="BV170" s="19"/>
      <c r="BW170" s="19"/>
      <c r="BX170" s="19"/>
      <c r="BY170" s="19"/>
      <c r="BZ170" s="19"/>
      <c r="CA170" s="19"/>
      <c r="CB170" s="19"/>
      <c r="CC170" s="19"/>
      <c r="CD170" s="19"/>
      <c r="CE170" s="19"/>
      <c r="CF170" s="19"/>
      <c r="CG170" s="19"/>
      <c r="CH170" s="19"/>
      <c r="CI170" s="19"/>
      <c r="CJ170" s="19"/>
      <c r="CK170" s="19"/>
      <c r="CL170" s="19"/>
      <c r="CM170" s="19"/>
      <c r="CN170" s="19"/>
      <c r="CO170" s="19"/>
      <c r="CP170" s="19"/>
      <c r="CQ170" s="19"/>
      <c r="CR170" s="19"/>
      <c r="CS170" s="19"/>
      <c r="CT170" s="19"/>
      <c r="CU170" s="19"/>
      <c r="CV170" s="19"/>
      <c r="CW170" s="19"/>
      <c r="CX170" s="19"/>
      <c r="CY170" s="19"/>
      <c r="CZ170" s="19"/>
      <c r="DA170" s="19"/>
      <c r="DB170" s="19"/>
      <c r="DC170" s="19"/>
      <c r="DD170" s="19"/>
      <c r="DE170" s="19"/>
      <c r="DF170" s="19"/>
      <c r="DG170" s="19"/>
      <c r="DH170" s="19"/>
      <c r="DI170" s="19"/>
      <c r="DJ170" s="19"/>
      <c r="DK170" s="19"/>
      <c r="DL170" s="19"/>
      <c r="DM170" s="19"/>
      <c r="DN170" s="19"/>
      <c r="DO170" s="19"/>
      <c r="DP170" s="19"/>
      <c r="DQ170" s="19"/>
      <c r="DR170" s="19"/>
      <c r="DS170" s="19"/>
      <c r="DT170" s="19"/>
      <c r="DU170" s="19"/>
      <c r="DV170" s="19"/>
      <c r="DW170" s="19"/>
      <c r="DX170" s="19"/>
      <c r="DY170" s="19"/>
      <c r="DZ170" s="19"/>
      <c r="EA170" s="19"/>
      <c r="EB170" s="19"/>
      <c r="EC170" s="19"/>
      <c r="ED170" s="19"/>
      <c r="EE170" s="19"/>
      <c r="EF170" s="19"/>
      <c r="EG170" s="19"/>
      <c r="EH170" s="19"/>
      <c r="EI170" s="19"/>
      <c r="EJ170" s="19"/>
      <c r="EK170" s="19"/>
      <c r="EL170" s="19"/>
      <c r="EM170" s="19"/>
      <c r="EN170" s="19"/>
      <c r="EO170" s="19"/>
      <c r="EP170" s="19"/>
      <c r="EQ170" s="19"/>
      <c r="ER170" s="19"/>
      <c r="ES170" s="19"/>
      <c r="ET170" s="19"/>
      <c r="EU170" s="19"/>
      <c r="EV170" s="19"/>
      <c r="EW170" s="19"/>
      <c r="EX170" s="19"/>
      <c r="EY170" s="19"/>
      <c r="EZ170" s="19"/>
      <c r="FA170" s="19"/>
      <c r="FB170" s="19"/>
      <c r="FC170" s="19"/>
      <c r="FD170" s="19"/>
      <c r="FE170" s="19"/>
      <c r="FF170" s="19"/>
      <c r="FG170" s="19"/>
      <c r="FH170" s="19"/>
    </row>
    <row r="171" spans="1:164" s="11" customFormat="1" ht="24.75" customHeight="1" x14ac:dyDescent="0.3">
      <c r="A171" s="16" t="s">
        <v>54</v>
      </c>
      <c r="B171" s="23">
        <v>157</v>
      </c>
      <c r="C171" s="69">
        <v>47313372.490000002</v>
      </c>
      <c r="D171" s="23">
        <v>152</v>
      </c>
      <c r="E171" s="69">
        <v>33389313.609999996</v>
      </c>
      <c r="F171" s="23">
        <v>24</v>
      </c>
      <c r="G171" s="23">
        <v>47</v>
      </c>
      <c r="H171" s="69">
        <v>7577078.7999999998</v>
      </c>
      <c r="I171" s="23">
        <v>327</v>
      </c>
      <c r="J171" s="69">
        <v>4188707.46</v>
      </c>
      <c r="K171" s="23">
        <v>82</v>
      </c>
      <c r="L171" s="69">
        <v>1061257.5</v>
      </c>
      <c r="M171" s="23">
        <v>6</v>
      </c>
      <c r="N171" s="69">
        <v>10635600</v>
      </c>
      <c r="O171" s="23">
        <v>45</v>
      </c>
      <c r="P171" s="69">
        <v>3532919.9</v>
      </c>
      <c r="Q171" s="23">
        <v>2</v>
      </c>
      <c r="R171" s="69">
        <v>1100000</v>
      </c>
      <c r="S171" s="23">
        <v>10</v>
      </c>
      <c r="T171" s="69">
        <v>410763.7</v>
      </c>
      <c r="U171" s="23">
        <v>4</v>
      </c>
      <c r="V171" s="69">
        <v>4602768</v>
      </c>
      <c r="W171" s="23">
        <v>3</v>
      </c>
      <c r="X171" s="69">
        <v>527939</v>
      </c>
      <c r="Y171" s="23">
        <v>812</v>
      </c>
      <c r="Z171" s="70">
        <v>114339720.46000001</v>
      </c>
      <c r="AA171" s="19"/>
      <c r="AB171" s="19"/>
      <c r="AC171" s="19"/>
      <c r="AD171" s="19"/>
      <c r="AE171" s="19"/>
      <c r="AF171" s="19"/>
      <c r="AG171" s="19"/>
      <c r="AH171" s="19"/>
      <c r="AI171" s="19"/>
      <c r="AJ171" s="19"/>
      <c r="AK171" s="19"/>
      <c r="AL171" s="19"/>
      <c r="AM171" s="19"/>
      <c r="AN171" s="19"/>
      <c r="AO171" s="19"/>
      <c r="AP171" s="19"/>
      <c r="AQ171" s="19"/>
      <c r="AR171" s="19"/>
      <c r="AS171" s="19"/>
      <c r="AT171" s="19"/>
      <c r="AU171" s="19"/>
      <c r="AV171" s="19"/>
      <c r="AW171" s="19"/>
      <c r="AX171" s="19"/>
      <c r="AY171" s="19"/>
      <c r="AZ171" s="19"/>
      <c r="BA171" s="19"/>
      <c r="BB171" s="19"/>
      <c r="BC171" s="19"/>
      <c r="BD171" s="19"/>
      <c r="BE171" s="19"/>
      <c r="BF171" s="19"/>
      <c r="BG171" s="19"/>
      <c r="BH171" s="19"/>
      <c r="BI171" s="19"/>
      <c r="BJ171" s="19"/>
      <c r="BK171" s="19"/>
      <c r="BL171" s="19"/>
      <c r="BM171" s="19"/>
      <c r="BN171" s="19"/>
      <c r="BO171" s="19"/>
      <c r="BP171" s="19"/>
      <c r="BQ171" s="19"/>
      <c r="BR171" s="19"/>
      <c r="BS171" s="19"/>
      <c r="BT171" s="19"/>
      <c r="BU171" s="19"/>
      <c r="BV171" s="19"/>
      <c r="BW171" s="19"/>
      <c r="BX171" s="19"/>
      <c r="BY171" s="19"/>
      <c r="BZ171" s="19"/>
      <c r="CA171" s="19"/>
      <c r="CB171" s="19"/>
      <c r="CC171" s="19"/>
      <c r="CD171" s="19"/>
      <c r="CE171" s="19"/>
      <c r="CF171" s="19"/>
      <c r="CG171" s="19"/>
      <c r="CH171" s="19"/>
      <c r="CI171" s="19"/>
      <c r="CJ171" s="19"/>
      <c r="CK171" s="19"/>
      <c r="CL171" s="19"/>
      <c r="CM171" s="19"/>
      <c r="CN171" s="19"/>
      <c r="CO171" s="19"/>
      <c r="CP171" s="19"/>
      <c r="CQ171" s="19"/>
      <c r="CR171" s="19"/>
      <c r="CS171" s="19"/>
      <c r="CT171" s="19"/>
      <c r="CU171" s="19"/>
      <c r="CV171" s="19"/>
      <c r="CW171" s="19"/>
      <c r="CX171" s="19"/>
      <c r="CY171" s="19"/>
      <c r="CZ171" s="19"/>
      <c r="DA171" s="19"/>
      <c r="DB171" s="19"/>
      <c r="DC171" s="19"/>
      <c r="DD171" s="19"/>
      <c r="DE171" s="19"/>
      <c r="DF171" s="19"/>
      <c r="DG171" s="19"/>
      <c r="DH171" s="19"/>
      <c r="DI171" s="19"/>
      <c r="DJ171" s="19"/>
      <c r="DK171" s="19"/>
      <c r="DL171" s="19"/>
      <c r="DM171" s="19"/>
      <c r="DN171" s="19"/>
      <c r="DO171" s="19"/>
      <c r="DP171" s="19"/>
      <c r="DQ171" s="19"/>
      <c r="DR171" s="19"/>
      <c r="DS171" s="19"/>
      <c r="DT171" s="19"/>
      <c r="DU171" s="19"/>
      <c r="DV171" s="19"/>
      <c r="DW171" s="19"/>
      <c r="DX171" s="19"/>
      <c r="DY171" s="19"/>
      <c r="DZ171" s="19"/>
      <c r="EA171" s="19"/>
      <c r="EB171" s="19"/>
      <c r="EC171" s="19"/>
      <c r="ED171" s="19"/>
      <c r="EE171" s="19"/>
      <c r="EF171" s="19"/>
      <c r="EG171" s="19"/>
      <c r="EH171" s="19"/>
      <c r="EI171" s="19"/>
      <c r="EJ171" s="19"/>
      <c r="EK171" s="19"/>
      <c r="EL171" s="19"/>
      <c r="EM171" s="19"/>
      <c r="EN171" s="19"/>
      <c r="EO171" s="19"/>
      <c r="EP171" s="19"/>
      <c r="EQ171" s="19"/>
      <c r="ER171" s="19"/>
      <c r="ES171" s="19"/>
      <c r="ET171" s="19"/>
      <c r="EU171" s="19"/>
      <c r="EV171" s="19"/>
      <c r="EW171" s="19"/>
      <c r="EX171" s="19"/>
      <c r="EY171" s="19"/>
      <c r="EZ171" s="19"/>
      <c r="FA171" s="19"/>
      <c r="FB171" s="19"/>
      <c r="FC171" s="19"/>
      <c r="FD171" s="19"/>
      <c r="FE171" s="19"/>
      <c r="FF171" s="19"/>
      <c r="FG171" s="19"/>
      <c r="FH171" s="19"/>
    </row>
    <row r="172" spans="1:164" s="11" customFormat="1" ht="24.75" customHeight="1" x14ac:dyDescent="0.3">
      <c r="A172" s="16" t="s">
        <v>53</v>
      </c>
      <c r="B172" s="23">
        <v>190</v>
      </c>
      <c r="C172" s="69">
        <v>59710658.629999995</v>
      </c>
      <c r="D172" s="23">
        <v>194</v>
      </c>
      <c r="E172" s="69">
        <v>39187457.18</v>
      </c>
      <c r="F172" s="23">
        <v>188</v>
      </c>
      <c r="G172" s="23">
        <v>188</v>
      </c>
      <c r="H172" s="69">
        <v>27845925.030000001</v>
      </c>
      <c r="I172" s="23">
        <v>431</v>
      </c>
      <c r="J172" s="69">
        <v>4695351.4100000011</v>
      </c>
      <c r="K172" s="23">
        <v>159</v>
      </c>
      <c r="L172" s="69">
        <v>2355086.41</v>
      </c>
      <c r="M172" s="23">
        <v>10</v>
      </c>
      <c r="N172" s="69">
        <v>22785900</v>
      </c>
      <c r="O172" s="23">
        <v>62</v>
      </c>
      <c r="P172" s="69">
        <v>7845367.4399999995</v>
      </c>
      <c r="Q172" s="23">
        <v>5</v>
      </c>
      <c r="R172" s="69">
        <v>6265000</v>
      </c>
      <c r="S172" s="23">
        <v>17</v>
      </c>
      <c r="T172" s="69">
        <v>1209044.05</v>
      </c>
      <c r="U172" s="23">
        <v>2</v>
      </c>
      <c r="V172" s="69">
        <v>16423972</v>
      </c>
      <c r="W172" s="23">
        <v>1</v>
      </c>
      <c r="X172" s="69">
        <v>513471</v>
      </c>
      <c r="Y172" s="23">
        <v>1259</v>
      </c>
      <c r="Z172" s="70">
        <v>188837233.14999998</v>
      </c>
      <c r="AA172" s="19"/>
      <c r="AB172" s="19"/>
      <c r="AC172" s="19"/>
      <c r="AD172" s="19"/>
      <c r="AE172" s="19"/>
      <c r="AF172" s="19"/>
      <c r="AG172" s="19"/>
      <c r="AH172" s="19"/>
      <c r="AI172" s="19"/>
      <c r="AJ172" s="19"/>
      <c r="AK172" s="19"/>
      <c r="AL172" s="19"/>
      <c r="AM172" s="19"/>
      <c r="AN172" s="19"/>
      <c r="AO172" s="19"/>
      <c r="AP172" s="19"/>
      <c r="AQ172" s="19"/>
      <c r="AR172" s="19"/>
      <c r="AS172" s="19"/>
      <c r="AT172" s="19"/>
      <c r="AU172" s="19"/>
      <c r="AV172" s="19"/>
      <c r="AW172" s="19"/>
      <c r="AX172" s="19"/>
      <c r="AY172" s="19"/>
      <c r="AZ172" s="19"/>
      <c r="BA172" s="19"/>
      <c r="BB172" s="19"/>
      <c r="BC172" s="19"/>
      <c r="BD172" s="19"/>
      <c r="BE172" s="19"/>
      <c r="BF172" s="19"/>
      <c r="BG172" s="19"/>
      <c r="BH172" s="19"/>
      <c r="BI172" s="19"/>
      <c r="BJ172" s="19"/>
      <c r="BK172" s="19"/>
      <c r="BL172" s="19"/>
      <c r="BM172" s="19"/>
      <c r="BN172" s="19"/>
      <c r="BO172" s="19"/>
      <c r="BP172" s="19"/>
      <c r="BQ172" s="19"/>
      <c r="BR172" s="19"/>
      <c r="BS172" s="19"/>
      <c r="BT172" s="19"/>
      <c r="BU172" s="19"/>
      <c r="BV172" s="19"/>
      <c r="BW172" s="19"/>
      <c r="BX172" s="19"/>
      <c r="BY172" s="19"/>
      <c r="BZ172" s="19"/>
      <c r="CA172" s="19"/>
      <c r="CB172" s="19"/>
      <c r="CC172" s="19"/>
      <c r="CD172" s="19"/>
      <c r="CE172" s="19"/>
      <c r="CF172" s="19"/>
      <c r="CG172" s="19"/>
      <c r="CH172" s="19"/>
      <c r="CI172" s="19"/>
      <c r="CJ172" s="19"/>
      <c r="CK172" s="19"/>
      <c r="CL172" s="19"/>
      <c r="CM172" s="19"/>
      <c r="CN172" s="19"/>
      <c r="CO172" s="19"/>
      <c r="CP172" s="19"/>
      <c r="CQ172" s="19"/>
      <c r="CR172" s="19"/>
      <c r="CS172" s="19"/>
      <c r="CT172" s="19"/>
      <c r="CU172" s="19"/>
      <c r="CV172" s="19"/>
      <c r="CW172" s="19"/>
      <c r="CX172" s="19"/>
      <c r="CY172" s="19"/>
      <c r="CZ172" s="19"/>
      <c r="DA172" s="19"/>
      <c r="DB172" s="19"/>
      <c r="DC172" s="19"/>
      <c r="DD172" s="19"/>
      <c r="DE172" s="19"/>
      <c r="DF172" s="19"/>
      <c r="DG172" s="19"/>
      <c r="DH172" s="19"/>
      <c r="DI172" s="19"/>
      <c r="DJ172" s="19"/>
      <c r="DK172" s="19"/>
      <c r="DL172" s="19"/>
      <c r="DM172" s="19"/>
      <c r="DN172" s="19"/>
      <c r="DO172" s="19"/>
      <c r="DP172" s="19"/>
      <c r="DQ172" s="19"/>
      <c r="DR172" s="19"/>
      <c r="DS172" s="19"/>
      <c r="DT172" s="19"/>
      <c r="DU172" s="19"/>
      <c r="DV172" s="19"/>
      <c r="DW172" s="19"/>
      <c r="DX172" s="19"/>
      <c r="DY172" s="19"/>
      <c r="DZ172" s="19"/>
      <c r="EA172" s="19"/>
      <c r="EB172" s="19"/>
      <c r="EC172" s="19"/>
      <c r="ED172" s="19"/>
      <c r="EE172" s="19"/>
      <c r="EF172" s="19"/>
      <c r="EG172" s="19"/>
      <c r="EH172" s="19"/>
      <c r="EI172" s="19"/>
      <c r="EJ172" s="19"/>
      <c r="EK172" s="19"/>
      <c r="EL172" s="19"/>
      <c r="EM172" s="19"/>
      <c r="EN172" s="19"/>
      <c r="EO172" s="19"/>
      <c r="EP172" s="19"/>
      <c r="EQ172" s="19"/>
      <c r="ER172" s="19"/>
      <c r="ES172" s="19"/>
      <c r="ET172" s="19"/>
      <c r="EU172" s="19"/>
      <c r="EV172" s="19"/>
      <c r="EW172" s="19"/>
      <c r="EX172" s="19"/>
      <c r="EY172" s="19"/>
      <c r="EZ172" s="19"/>
      <c r="FA172" s="19"/>
      <c r="FB172" s="19"/>
      <c r="FC172" s="19"/>
      <c r="FD172" s="19"/>
      <c r="FE172" s="19"/>
      <c r="FF172" s="19"/>
      <c r="FG172" s="19"/>
      <c r="FH172" s="19"/>
    </row>
    <row r="173" spans="1:164" s="11" customFormat="1" ht="24.75" customHeight="1" x14ac:dyDescent="0.3">
      <c r="A173" s="16" t="s">
        <v>52</v>
      </c>
      <c r="B173" s="23">
        <v>370</v>
      </c>
      <c r="C173" s="69">
        <v>107780143.57999998</v>
      </c>
      <c r="D173" s="23">
        <v>227</v>
      </c>
      <c r="E173" s="69">
        <v>47960977.030000001</v>
      </c>
      <c r="F173" s="23">
        <v>82</v>
      </c>
      <c r="G173" s="23">
        <v>240</v>
      </c>
      <c r="H173" s="69">
        <v>27276961.219999999</v>
      </c>
      <c r="I173" s="23">
        <v>416</v>
      </c>
      <c r="J173" s="69">
        <v>4170843.9</v>
      </c>
      <c r="K173" s="23">
        <v>198</v>
      </c>
      <c r="L173" s="69">
        <v>2988104.6400000006</v>
      </c>
      <c r="M173" s="23">
        <v>5</v>
      </c>
      <c r="N173" s="69">
        <v>15451959</v>
      </c>
      <c r="O173" s="23">
        <v>50</v>
      </c>
      <c r="P173" s="69">
        <v>3655932.1399999997</v>
      </c>
      <c r="Q173" s="23">
        <v>10</v>
      </c>
      <c r="R173" s="69">
        <v>18378000</v>
      </c>
      <c r="S173" s="23">
        <v>28</v>
      </c>
      <c r="T173" s="69">
        <v>3362818.4600000004</v>
      </c>
      <c r="U173" s="23">
        <v>1</v>
      </c>
      <c r="V173" s="69">
        <v>11000000</v>
      </c>
      <c r="W173" s="23">
        <v>5</v>
      </c>
      <c r="X173" s="69">
        <v>1638630</v>
      </c>
      <c r="Y173" s="23">
        <v>1392</v>
      </c>
      <c r="Z173" s="70">
        <v>243664369.97000003</v>
      </c>
      <c r="AA173" s="19"/>
      <c r="AB173" s="19"/>
      <c r="AC173" s="19"/>
      <c r="AD173" s="19"/>
      <c r="AE173" s="19"/>
      <c r="AF173" s="19"/>
      <c r="AG173" s="19"/>
      <c r="AH173" s="19"/>
      <c r="AI173" s="19"/>
      <c r="AJ173" s="19"/>
      <c r="AK173" s="19"/>
      <c r="AL173" s="19"/>
      <c r="AM173" s="19"/>
      <c r="AN173" s="19"/>
      <c r="AO173" s="19"/>
      <c r="AP173" s="19"/>
      <c r="AQ173" s="19"/>
      <c r="AR173" s="19"/>
      <c r="AS173" s="19"/>
      <c r="AT173" s="19"/>
      <c r="AU173" s="19"/>
      <c r="AV173" s="19"/>
      <c r="AW173" s="19"/>
      <c r="AX173" s="19"/>
      <c r="AY173" s="19"/>
      <c r="AZ173" s="19"/>
      <c r="BA173" s="19"/>
      <c r="BB173" s="19"/>
      <c r="BC173" s="19"/>
      <c r="BD173" s="19"/>
      <c r="BE173" s="19"/>
      <c r="BF173" s="19"/>
      <c r="BG173" s="19"/>
      <c r="BH173" s="19"/>
      <c r="BI173" s="19"/>
      <c r="BJ173" s="19"/>
      <c r="BK173" s="19"/>
      <c r="BL173" s="19"/>
      <c r="BM173" s="19"/>
      <c r="BN173" s="19"/>
      <c r="BO173" s="19"/>
      <c r="BP173" s="19"/>
      <c r="BQ173" s="19"/>
      <c r="BR173" s="19"/>
      <c r="BS173" s="19"/>
      <c r="BT173" s="19"/>
      <c r="BU173" s="19"/>
      <c r="BV173" s="19"/>
      <c r="BW173" s="19"/>
      <c r="BX173" s="19"/>
      <c r="BY173" s="19"/>
      <c r="BZ173" s="19"/>
      <c r="CA173" s="19"/>
      <c r="CB173" s="19"/>
      <c r="CC173" s="19"/>
      <c r="CD173" s="19"/>
      <c r="CE173" s="19"/>
      <c r="CF173" s="19"/>
      <c r="CG173" s="19"/>
      <c r="CH173" s="19"/>
      <c r="CI173" s="19"/>
      <c r="CJ173" s="19"/>
      <c r="CK173" s="19"/>
      <c r="CL173" s="19"/>
      <c r="CM173" s="19"/>
      <c r="CN173" s="19"/>
      <c r="CO173" s="19"/>
      <c r="CP173" s="19"/>
      <c r="CQ173" s="19"/>
      <c r="CR173" s="19"/>
      <c r="CS173" s="19"/>
      <c r="CT173" s="19"/>
      <c r="CU173" s="19"/>
      <c r="CV173" s="19"/>
      <c r="CW173" s="19"/>
      <c r="CX173" s="19"/>
      <c r="CY173" s="19"/>
      <c r="CZ173" s="19"/>
      <c r="DA173" s="19"/>
      <c r="DB173" s="19"/>
      <c r="DC173" s="19"/>
      <c r="DD173" s="19"/>
      <c r="DE173" s="19"/>
      <c r="DF173" s="19"/>
      <c r="DG173" s="19"/>
      <c r="DH173" s="19"/>
      <c r="DI173" s="19"/>
      <c r="DJ173" s="19"/>
      <c r="DK173" s="19"/>
      <c r="DL173" s="19"/>
      <c r="DM173" s="19"/>
      <c r="DN173" s="19"/>
      <c r="DO173" s="19"/>
      <c r="DP173" s="19"/>
      <c r="DQ173" s="19"/>
      <c r="DR173" s="19"/>
      <c r="DS173" s="19"/>
      <c r="DT173" s="19"/>
      <c r="DU173" s="19"/>
      <c r="DV173" s="19"/>
      <c r="DW173" s="19"/>
      <c r="DX173" s="19"/>
      <c r="DY173" s="19"/>
      <c r="DZ173" s="19"/>
      <c r="EA173" s="19"/>
      <c r="EB173" s="19"/>
      <c r="EC173" s="19"/>
      <c r="ED173" s="19"/>
      <c r="EE173" s="19"/>
      <c r="EF173" s="19"/>
      <c r="EG173" s="19"/>
      <c r="EH173" s="19"/>
      <c r="EI173" s="19"/>
      <c r="EJ173" s="19"/>
      <c r="EK173" s="19"/>
      <c r="EL173" s="19"/>
      <c r="EM173" s="19"/>
      <c r="EN173" s="19"/>
      <c r="EO173" s="19"/>
      <c r="EP173" s="19"/>
      <c r="EQ173" s="19"/>
      <c r="ER173" s="19"/>
      <c r="ES173" s="19"/>
      <c r="ET173" s="19"/>
      <c r="EU173" s="19"/>
      <c r="EV173" s="19"/>
      <c r="EW173" s="19"/>
      <c r="EX173" s="19"/>
      <c r="EY173" s="19"/>
      <c r="EZ173" s="19"/>
      <c r="FA173" s="19"/>
      <c r="FB173" s="19"/>
      <c r="FC173" s="19"/>
      <c r="FD173" s="19"/>
      <c r="FE173" s="19"/>
      <c r="FF173" s="19"/>
      <c r="FG173" s="19"/>
      <c r="FH173" s="19"/>
    </row>
    <row r="174" spans="1:164" s="38" customFormat="1" ht="24.75" customHeight="1" x14ac:dyDescent="0.3">
      <c r="A174" s="16" t="s">
        <v>51</v>
      </c>
      <c r="B174" s="23">
        <v>276</v>
      </c>
      <c r="C174" s="69">
        <v>81515535.600000009</v>
      </c>
      <c r="D174" s="23">
        <v>164</v>
      </c>
      <c r="E174" s="69">
        <v>35432038.68</v>
      </c>
      <c r="F174" s="23">
        <v>133</v>
      </c>
      <c r="G174" s="23">
        <v>236</v>
      </c>
      <c r="H174" s="69">
        <v>28719595.960000001</v>
      </c>
      <c r="I174" s="23">
        <v>327</v>
      </c>
      <c r="J174" s="69">
        <v>3710709.63</v>
      </c>
      <c r="K174" s="23">
        <v>131</v>
      </c>
      <c r="L174" s="69">
        <v>2357793.5699999998</v>
      </c>
      <c r="M174" s="23">
        <v>5</v>
      </c>
      <c r="N174" s="69">
        <v>13573970</v>
      </c>
      <c r="O174" s="23">
        <v>52</v>
      </c>
      <c r="P174" s="69">
        <v>6102514.0899999999</v>
      </c>
      <c r="Q174" s="23">
        <v>7</v>
      </c>
      <c r="R174" s="69">
        <v>9484000</v>
      </c>
      <c r="S174" s="23">
        <v>14</v>
      </c>
      <c r="T174" s="69">
        <v>1270501</v>
      </c>
      <c r="U174" s="23">
        <v>1</v>
      </c>
      <c r="V174" s="69">
        <v>10433243</v>
      </c>
      <c r="W174" s="23">
        <v>4</v>
      </c>
      <c r="X174" s="69">
        <v>1640000</v>
      </c>
      <c r="Y174" s="23">
        <v>1114</v>
      </c>
      <c r="Z174" s="70">
        <v>194239901.52999997</v>
      </c>
      <c r="AA174" s="19"/>
      <c r="AB174" s="19"/>
      <c r="AC174" s="19"/>
      <c r="AD174" s="19"/>
      <c r="AE174" s="19"/>
      <c r="AF174" s="19"/>
      <c r="AG174" s="19"/>
      <c r="AH174" s="19"/>
      <c r="AI174" s="19"/>
      <c r="AJ174" s="19"/>
      <c r="AK174" s="19"/>
      <c r="AL174" s="19"/>
      <c r="AM174" s="19"/>
      <c r="AN174" s="19"/>
      <c r="AO174" s="19"/>
      <c r="AP174" s="19"/>
      <c r="AQ174" s="19"/>
      <c r="AR174" s="19"/>
      <c r="AS174" s="19"/>
      <c r="AT174" s="19"/>
      <c r="AU174" s="19"/>
      <c r="AV174" s="19"/>
      <c r="AW174" s="19"/>
      <c r="AX174" s="19"/>
      <c r="AY174" s="19"/>
      <c r="AZ174" s="19"/>
      <c r="BA174" s="19"/>
      <c r="BB174" s="19"/>
      <c r="BC174" s="19"/>
      <c r="BD174" s="19"/>
      <c r="BE174" s="19"/>
      <c r="BF174" s="19"/>
      <c r="BG174" s="19"/>
      <c r="BH174" s="19"/>
      <c r="BI174" s="19"/>
      <c r="BJ174" s="19"/>
      <c r="BK174" s="19"/>
      <c r="BL174" s="19"/>
      <c r="BM174" s="19"/>
      <c r="BN174" s="19"/>
      <c r="BO174" s="19"/>
      <c r="BP174" s="19"/>
      <c r="BQ174" s="19"/>
      <c r="BR174" s="19"/>
      <c r="BS174" s="19"/>
      <c r="BT174" s="19"/>
      <c r="BU174" s="19"/>
      <c r="BV174" s="19"/>
      <c r="BW174" s="19"/>
      <c r="BX174" s="19"/>
      <c r="BY174" s="19"/>
      <c r="BZ174" s="19"/>
      <c r="CA174" s="19"/>
      <c r="CB174" s="19"/>
      <c r="CC174" s="19"/>
      <c r="CD174" s="19"/>
      <c r="CE174" s="19"/>
      <c r="CF174" s="19"/>
      <c r="CG174" s="19"/>
      <c r="CH174" s="19"/>
      <c r="CI174" s="19"/>
      <c r="CJ174" s="19"/>
      <c r="CK174" s="19"/>
      <c r="CL174" s="19"/>
      <c r="CM174" s="19"/>
      <c r="CN174" s="19"/>
      <c r="CO174" s="19"/>
      <c r="CP174" s="19"/>
      <c r="CQ174" s="19"/>
      <c r="CR174" s="19"/>
      <c r="CS174" s="19"/>
      <c r="CT174" s="19"/>
      <c r="CU174" s="19"/>
      <c r="CV174" s="19"/>
      <c r="CW174" s="19"/>
      <c r="CX174" s="19"/>
      <c r="CY174" s="19"/>
      <c r="CZ174" s="19"/>
      <c r="DA174" s="19"/>
      <c r="DB174" s="19"/>
      <c r="DC174" s="19"/>
      <c r="DD174" s="19"/>
      <c r="DE174" s="19"/>
      <c r="DF174" s="19"/>
      <c r="DG174" s="19"/>
      <c r="DH174" s="19"/>
      <c r="DI174" s="19"/>
      <c r="DJ174" s="19"/>
      <c r="DK174" s="19"/>
      <c r="DL174" s="19"/>
      <c r="DM174" s="19"/>
      <c r="DN174" s="19"/>
      <c r="DO174" s="19"/>
      <c r="DP174" s="19"/>
      <c r="DQ174" s="19"/>
      <c r="DR174" s="19"/>
      <c r="DS174" s="19"/>
      <c r="DT174" s="19"/>
      <c r="DU174" s="19"/>
      <c r="DV174" s="19"/>
      <c r="DW174" s="19"/>
      <c r="DX174" s="19"/>
      <c r="DY174" s="19"/>
      <c r="DZ174" s="19"/>
      <c r="EA174" s="19"/>
      <c r="EB174" s="19"/>
      <c r="EC174" s="19"/>
      <c r="ED174" s="19"/>
      <c r="EE174" s="19"/>
      <c r="EF174" s="19"/>
      <c r="EG174" s="19"/>
      <c r="EH174" s="19"/>
      <c r="EI174" s="19"/>
      <c r="EJ174" s="19"/>
      <c r="EK174" s="19"/>
      <c r="EL174" s="19"/>
      <c r="EM174" s="19"/>
      <c r="EN174" s="19"/>
      <c r="EO174" s="19"/>
      <c r="EP174" s="19"/>
      <c r="EQ174" s="19"/>
      <c r="ER174" s="19"/>
      <c r="ES174" s="19"/>
      <c r="ET174" s="19"/>
      <c r="EU174" s="19"/>
      <c r="EV174" s="19"/>
      <c r="EW174" s="19"/>
      <c r="EX174" s="19"/>
      <c r="EY174" s="19"/>
      <c r="EZ174" s="19"/>
      <c r="FA174" s="19"/>
      <c r="FB174" s="19"/>
      <c r="FC174" s="19"/>
      <c r="FD174" s="19"/>
      <c r="FE174" s="19"/>
      <c r="FF174" s="19"/>
      <c r="FG174" s="19"/>
      <c r="FH174" s="19"/>
    </row>
    <row r="175" spans="1:164" s="11" customFormat="1" ht="24.75" customHeight="1" x14ac:dyDescent="0.3">
      <c r="A175" s="66" t="s">
        <v>50</v>
      </c>
      <c r="B175" s="67">
        <v>200</v>
      </c>
      <c r="C175" s="67">
        <v>53487219</v>
      </c>
      <c r="D175" s="67">
        <v>134</v>
      </c>
      <c r="E175" s="67">
        <v>27243833</v>
      </c>
      <c r="F175" s="67">
        <v>107</v>
      </c>
      <c r="G175" s="67">
        <v>340</v>
      </c>
      <c r="H175" s="67">
        <v>47024510</v>
      </c>
      <c r="I175" s="67">
        <v>327</v>
      </c>
      <c r="J175" s="67">
        <v>3065249</v>
      </c>
      <c r="K175" s="67">
        <v>76</v>
      </c>
      <c r="L175" s="67">
        <v>1405901</v>
      </c>
      <c r="M175" s="67">
        <v>7</v>
      </c>
      <c r="N175" s="67">
        <v>11836750</v>
      </c>
      <c r="O175" s="67">
        <v>46</v>
      </c>
      <c r="P175" s="67">
        <v>15312834</v>
      </c>
      <c r="Q175" s="67">
        <v>3</v>
      </c>
      <c r="R175" s="67">
        <v>2380000</v>
      </c>
      <c r="S175" s="67">
        <v>20</v>
      </c>
      <c r="T175" s="67">
        <v>2912144</v>
      </c>
      <c r="U175" s="67">
        <v>0</v>
      </c>
      <c r="V175" s="67">
        <v>0</v>
      </c>
      <c r="W175" s="67">
        <v>1</v>
      </c>
      <c r="X175" s="67">
        <v>656000</v>
      </c>
      <c r="Y175" s="67">
        <v>921</v>
      </c>
      <c r="Z175" s="68">
        <v>165324439</v>
      </c>
      <c r="AA175" s="19"/>
      <c r="AB175" s="19"/>
      <c r="AC175" s="19"/>
      <c r="AD175" s="19"/>
      <c r="AE175" s="19"/>
      <c r="AF175" s="19"/>
      <c r="AG175" s="19"/>
      <c r="AH175" s="19"/>
      <c r="AI175" s="19"/>
      <c r="AJ175" s="19"/>
      <c r="AK175" s="19"/>
      <c r="AL175" s="19"/>
      <c r="AM175" s="19"/>
      <c r="AN175" s="19"/>
      <c r="AO175" s="19"/>
      <c r="AP175" s="19"/>
      <c r="AQ175" s="19"/>
      <c r="AR175" s="19"/>
      <c r="AS175" s="19"/>
      <c r="AT175" s="19"/>
      <c r="AU175" s="19"/>
      <c r="AV175" s="19"/>
      <c r="AW175" s="19"/>
      <c r="AX175" s="19"/>
      <c r="AY175" s="19"/>
      <c r="AZ175" s="19"/>
      <c r="BA175" s="19"/>
      <c r="BB175" s="19"/>
      <c r="BC175" s="19"/>
      <c r="BD175" s="19"/>
      <c r="BE175" s="19"/>
      <c r="BF175" s="19"/>
      <c r="BG175" s="19"/>
      <c r="BH175" s="19"/>
      <c r="BI175" s="19"/>
      <c r="BJ175" s="19"/>
      <c r="BK175" s="19"/>
      <c r="BL175" s="19"/>
      <c r="BM175" s="19"/>
      <c r="BN175" s="19"/>
      <c r="BO175" s="19"/>
      <c r="BP175" s="19"/>
      <c r="BQ175" s="19"/>
      <c r="BR175" s="19"/>
      <c r="BS175" s="19"/>
      <c r="BT175" s="19"/>
      <c r="BU175" s="19"/>
      <c r="BV175" s="19"/>
      <c r="BW175" s="19"/>
      <c r="BX175" s="19"/>
      <c r="BY175" s="19"/>
      <c r="BZ175" s="19"/>
      <c r="CA175" s="19"/>
      <c r="CB175" s="19"/>
      <c r="CC175" s="19"/>
      <c r="CD175" s="19"/>
      <c r="CE175" s="19"/>
      <c r="CF175" s="19"/>
      <c r="CG175" s="19"/>
      <c r="CH175" s="19"/>
      <c r="CI175" s="19"/>
      <c r="CJ175" s="19"/>
      <c r="CK175" s="19"/>
      <c r="CL175" s="19"/>
      <c r="CM175" s="19"/>
      <c r="CN175" s="19"/>
      <c r="CO175" s="19"/>
      <c r="CP175" s="19"/>
      <c r="CQ175" s="19"/>
      <c r="CR175" s="19"/>
      <c r="CS175" s="19"/>
      <c r="CT175" s="19"/>
      <c r="CU175" s="19"/>
      <c r="CV175" s="19"/>
      <c r="CW175" s="19"/>
      <c r="CX175" s="19"/>
      <c r="CY175" s="19"/>
      <c r="CZ175" s="19"/>
      <c r="DA175" s="19"/>
      <c r="DB175" s="19"/>
      <c r="DC175" s="19"/>
      <c r="DD175" s="19"/>
      <c r="DE175" s="19"/>
      <c r="DF175" s="19"/>
      <c r="DG175" s="19"/>
      <c r="DH175" s="19"/>
      <c r="DI175" s="19"/>
      <c r="DJ175" s="19"/>
      <c r="DK175" s="19"/>
      <c r="DL175" s="19"/>
      <c r="DM175" s="19"/>
      <c r="DN175" s="19"/>
      <c r="DO175" s="19"/>
      <c r="DP175" s="19"/>
      <c r="DQ175" s="19"/>
      <c r="DR175" s="19"/>
      <c r="DS175" s="19"/>
      <c r="DT175" s="19"/>
      <c r="DU175" s="19"/>
      <c r="DV175" s="19"/>
      <c r="DW175" s="19"/>
      <c r="DX175" s="19"/>
      <c r="DY175" s="19"/>
      <c r="DZ175" s="19"/>
      <c r="EA175" s="19"/>
      <c r="EB175" s="19"/>
      <c r="EC175" s="19"/>
      <c r="ED175" s="19"/>
      <c r="EE175" s="19"/>
      <c r="EF175" s="19"/>
      <c r="EG175" s="19"/>
      <c r="EH175" s="19"/>
      <c r="EI175" s="19"/>
      <c r="EJ175" s="19"/>
      <c r="EK175" s="19"/>
      <c r="EL175" s="19"/>
      <c r="EM175" s="19"/>
      <c r="EN175" s="19"/>
      <c r="EO175" s="19"/>
      <c r="EP175" s="19"/>
      <c r="EQ175" s="19"/>
      <c r="ER175" s="19"/>
      <c r="ES175" s="19"/>
      <c r="ET175" s="19"/>
      <c r="EU175" s="19"/>
      <c r="EV175" s="19"/>
      <c r="EW175" s="19"/>
      <c r="EX175" s="19"/>
      <c r="EY175" s="19"/>
      <c r="EZ175" s="19"/>
      <c r="FA175" s="19"/>
      <c r="FB175" s="19"/>
      <c r="FC175" s="19"/>
      <c r="FD175" s="19"/>
      <c r="FE175" s="19"/>
      <c r="FF175" s="19"/>
      <c r="FG175" s="19"/>
      <c r="FH175" s="19"/>
    </row>
    <row r="176" spans="1:164" s="11" customFormat="1" ht="24.75" customHeight="1" x14ac:dyDescent="0.3">
      <c r="A176" s="16" t="s">
        <v>48</v>
      </c>
      <c r="B176" s="23">
        <v>171</v>
      </c>
      <c r="C176" s="60">
        <v>46205374.600000001</v>
      </c>
      <c r="D176" s="23">
        <v>164</v>
      </c>
      <c r="E176" s="60">
        <v>27129658</v>
      </c>
      <c r="F176" s="23">
        <v>37</v>
      </c>
      <c r="G176" s="23">
        <v>139</v>
      </c>
      <c r="H176" s="60">
        <v>13328788</v>
      </c>
      <c r="I176" s="23">
        <v>282</v>
      </c>
      <c r="J176" s="60">
        <v>2216738.4</v>
      </c>
      <c r="K176" s="23">
        <v>37</v>
      </c>
      <c r="L176" s="60">
        <v>681997</v>
      </c>
      <c r="M176" s="23">
        <v>12</v>
      </c>
      <c r="N176" s="60">
        <v>22272156</v>
      </c>
      <c r="O176" s="23">
        <v>35</v>
      </c>
      <c r="P176" s="60">
        <v>5363200</v>
      </c>
      <c r="Q176" s="23">
        <v>3</v>
      </c>
      <c r="R176" s="60">
        <v>2435000</v>
      </c>
      <c r="S176" s="23">
        <v>30</v>
      </c>
      <c r="T176" s="60">
        <v>2251959</v>
      </c>
      <c r="U176" s="23">
        <v>0</v>
      </c>
      <c r="V176" s="60">
        <v>0</v>
      </c>
      <c r="W176" s="23">
        <v>3</v>
      </c>
      <c r="X176" s="60">
        <v>40000</v>
      </c>
      <c r="Y176" s="23">
        <v>774</v>
      </c>
      <c r="Z176" s="61">
        <v>121924871</v>
      </c>
      <c r="AA176" s="19"/>
      <c r="AB176" s="19"/>
      <c r="AC176" s="19"/>
      <c r="AD176" s="19"/>
      <c r="AE176" s="19"/>
      <c r="AF176" s="19"/>
      <c r="AG176" s="19"/>
      <c r="AH176" s="19"/>
      <c r="AI176" s="19"/>
      <c r="AJ176" s="19"/>
      <c r="AK176" s="19"/>
      <c r="AL176" s="19"/>
      <c r="AM176" s="19"/>
      <c r="AN176" s="19"/>
      <c r="AO176" s="19"/>
      <c r="AP176" s="19"/>
      <c r="AQ176" s="19"/>
      <c r="AR176" s="19"/>
      <c r="AS176" s="19"/>
      <c r="AT176" s="19"/>
      <c r="AU176" s="19"/>
      <c r="AV176" s="19"/>
      <c r="AW176" s="19"/>
      <c r="AX176" s="19"/>
      <c r="AY176" s="19"/>
      <c r="AZ176" s="19"/>
      <c r="BA176" s="19"/>
      <c r="BB176" s="19"/>
      <c r="BC176" s="19"/>
      <c r="BD176" s="19"/>
      <c r="BE176" s="19"/>
      <c r="BF176" s="19"/>
      <c r="BG176" s="19"/>
      <c r="BH176" s="19"/>
      <c r="BI176" s="19"/>
      <c r="BJ176" s="19"/>
      <c r="BK176" s="19"/>
      <c r="BL176" s="19"/>
      <c r="BM176" s="19"/>
      <c r="BN176" s="19"/>
      <c r="BO176" s="19"/>
      <c r="BP176" s="19"/>
      <c r="BQ176" s="19"/>
      <c r="BR176" s="19"/>
      <c r="BS176" s="19"/>
      <c r="BT176" s="19"/>
      <c r="BU176" s="19"/>
      <c r="BV176" s="19"/>
      <c r="BW176" s="19"/>
      <c r="BX176" s="19"/>
      <c r="BY176" s="19"/>
      <c r="BZ176" s="19"/>
      <c r="CA176" s="19"/>
      <c r="CB176" s="19"/>
      <c r="CC176" s="19"/>
      <c r="CD176" s="19"/>
      <c r="CE176" s="19"/>
      <c r="CF176" s="19"/>
      <c r="CG176" s="19"/>
      <c r="CH176" s="19"/>
      <c r="CI176" s="19"/>
      <c r="CJ176" s="19"/>
      <c r="CK176" s="19"/>
      <c r="CL176" s="19"/>
      <c r="CM176" s="19"/>
      <c r="CN176" s="19"/>
      <c r="CO176" s="19"/>
      <c r="CP176" s="19"/>
      <c r="CQ176" s="19"/>
      <c r="CR176" s="19"/>
      <c r="CS176" s="19"/>
      <c r="CT176" s="19"/>
      <c r="CU176" s="19"/>
      <c r="CV176" s="19"/>
      <c r="CW176" s="19"/>
      <c r="CX176" s="19"/>
      <c r="CY176" s="19"/>
      <c r="CZ176" s="19"/>
      <c r="DA176" s="19"/>
      <c r="DB176" s="19"/>
      <c r="DC176" s="19"/>
      <c r="DD176" s="19"/>
      <c r="DE176" s="19"/>
      <c r="DF176" s="19"/>
      <c r="DG176" s="19"/>
      <c r="DH176" s="19"/>
      <c r="DI176" s="19"/>
      <c r="DJ176" s="19"/>
      <c r="DK176" s="19"/>
      <c r="DL176" s="19"/>
      <c r="DM176" s="19"/>
      <c r="DN176" s="19"/>
      <c r="DO176" s="19"/>
      <c r="DP176" s="19"/>
      <c r="DQ176" s="19"/>
      <c r="DR176" s="19"/>
      <c r="DS176" s="19"/>
      <c r="DT176" s="19"/>
      <c r="DU176" s="19"/>
      <c r="DV176" s="19"/>
      <c r="DW176" s="19"/>
      <c r="DX176" s="19"/>
      <c r="DY176" s="19"/>
      <c r="DZ176" s="19"/>
      <c r="EA176" s="19"/>
      <c r="EB176" s="19"/>
      <c r="EC176" s="19"/>
      <c r="ED176" s="19"/>
      <c r="EE176" s="19"/>
      <c r="EF176" s="19"/>
      <c r="EG176" s="19"/>
      <c r="EH176" s="19"/>
      <c r="EI176" s="19"/>
      <c r="EJ176" s="19"/>
      <c r="EK176" s="19"/>
      <c r="EL176" s="19"/>
      <c r="EM176" s="19"/>
      <c r="EN176" s="19"/>
      <c r="EO176" s="19"/>
      <c r="EP176" s="19"/>
      <c r="EQ176" s="19"/>
      <c r="ER176" s="19"/>
      <c r="ES176" s="19"/>
      <c r="ET176" s="19"/>
      <c r="EU176" s="19"/>
      <c r="EV176" s="19"/>
      <c r="EW176" s="19"/>
      <c r="EX176" s="19"/>
      <c r="EY176" s="19"/>
      <c r="EZ176" s="19"/>
      <c r="FA176" s="19"/>
      <c r="FB176" s="19"/>
      <c r="FC176" s="19"/>
      <c r="FD176" s="19"/>
      <c r="FE176" s="19"/>
      <c r="FF176" s="19"/>
      <c r="FG176" s="19"/>
      <c r="FH176" s="19"/>
    </row>
    <row r="177" spans="1:164" s="11" customFormat="1" ht="24.6" customHeight="1" x14ac:dyDescent="0.3">
      <c r="A177" s="16" t="s">
        <v>47</v>
      </c>
      <c r="B177" s="23">
        <v>279</v>
      </c>
      <c r="C177" s="45">
        <v>69479671</v>
      </c>
      <c r="D177" s="23">
        <v>79</v>
      </c>
      <c r="E177" s="45">
        <v>14722648</v>
      </c>
      <c r="F177" s="23">
        <v>33</v>
      </c>
      <c r="G177" s="23">
        <v>131</v>
      </c>
      <c r="H177" s="45">
        <v>12540764</v>
      </c>
      <c r="I177" s="23">
        <v>281</v>
      </c>
      <c r="J177" s="45">
        <v>2109396</v>
      </c>
      <c r="K177" s="23">
        <v>38</v>
      </c>
      <c r="L177" s="45">
        <v>752176</v>
      </c>
      <c r="M177" s="23">
        <v>4</v>
      </c>
      <c r="N177" s="45">
        <v>5900000</v>
      </c>
      <c r="O177" s="23">
        <v>32</v>
      </c>
      <c r="P177" s="45">
        <v>10280115</v>
      </c>
      <c r="Q177" s="23">
        <v>3</v>
      </c>
      <c r="R177" s="45">
        <v>2860500</v>
      </c>
      <c r="S177" s="23">
        <v>22</v>
      </c>
      <c r="T177" s="45">
        <v>2340765</v>
      </c>
      <c r="U177" s="23">
        <v>2</v>
      </c>
      <c r="V177" s="45">
        <v>33771001</v>
      </c>
      <c r="W177" s="23">
        <v>4</v>
      </c>
      <c r="X177" s="45">
        <v>480700</v>
      </c>
      <c r="Y177" s="23">
        <v>777</v>
      </c>
      <c r="Z177" s="46">
        <v>155237736</v>
      </c>
      <c r="AA177" s="19"/>
      <c r="AB177" s="19"/>
      <c r="AC177" s="19"/>
      <c r="AD177" s="19"/>
      <c r="AE177" s="19"/>
      <c r="AF177" s="19"/>
      <c r="AG177" s="19"/>
      <c r="AH177" s="19"/>
      <c r="AI177" s="19"/>
      <c r="AJ177" s="19"/>
      <c r="AK177" s="19"/>
      <c r="AL177" s="19"/>
      <c r="AM177" s="19"/>
      <c r="AN177" s="19"/>
      <c r="AO177" s="19"/>
      <c r="AP177" s="19"/>
      <c r="AQ177" s="19"/>
      <c r="AR177" s="19"/>
      <c r="AS177" s="19"/>
      <c r="AT177" s="19"/>
      <c r="AU177" s="19"/>
      <c r="AV177" s="19"/>
      <c r="AW177" s="19"/>
      <c r="AX177" s="19"/>
      <c r="AY177" s="19"/>
      <c r="AZ177" s="19"/>
      <c r="BA177" s="19"/>
      <c r="BB177" s="19"/>
      <c r="BC177" s="19"/>
      <c r="BD177" s="19"/>
      <c r="BE177" s="19"/>
      <c r="BF177" s="19"/>
      <c r="BG177" s="19"/>
      <c r="BH177" s="19"/>
      <c r="BI177" s="19"/>
      <c r="BJ177" s="19"/>
      <c r="BK177" s="19"/>
      <c r="BL177" s="19"/>
      <c r="BM177" s="19"/>
      <c r="BN177" s="19"/>
      <c r="BO177" s="19"/>
      <c r="BP177" s="19"/>
      <c r="BQ177" s="19"/>
      <c r="BR177" s="19"/>
      <c r="BS177" s="19"/>
      <c r="BT177" s="19"/>
      <c r="BU177" s="19"/>
      <c r="BV177" s="19"/>
      <c r="BW177" s="19"/>
      <c r="BX177" s="19"/>
      <c r="BY177" s="19"/>
      <c r="BZ177" s="19"/>
      <c r="CA177" s="19"/>
      <c r="CB177" s="19"/>
      <c r="CC177" s="19"/>
      <c r="CD177" s="19"/>
      <c r="CE177" s="19"/>
      <c r="CF177" s="19"/>
      <c r="CG177" s="19"/>
      <c r="CH177" s="19"/>
      <c r="CI177" s="19"/>
      <c r="CJ177" s="19"/>
      <c r="CK177" s="19"/>
      <c r="CL177" s="19"/>
      <c r="CM177" s="19"/>
      <c r="CN177" s="19"/>
      <c r="CO177" s="19"/>
      <c r="CP177" s="19"/>
      <c r="CQ177" s="19"/>
      <c r="CR177" s="19"/>
      <c r="CS177" s="19"/>
      <c r="CT177" s="19"/>
      <c r="CU177" s="19"/>
      <c r="CV177" s="19"/>
      <c r="CW177" s="19"/>
      <c r="CX177" s="19"/>
      <c r="CY177" s="19"/>
      <c r="CZ177" s="19"/>
      <c r="DA177" s="19"/>
      <c r="DB177" s="19"/>
      <c r="DC177" s="19"/>
      <c r="DD177" s="19"/>
      <c r="DE177" s="19"/>
      <c r="DF177" s="19"/>
      <c r="DG177" s="19"/>
      <c r="DH177" s="19"/>
      <c r="DI177" s="19"/>
      <c r="DJ177" s="19"/>
      <c r="DK177" s="19"/>
      <c r="DL177" s="19"/>
      <c r="DM177" s="19"/>
      <c r="DN177" s="19"/>
      <c r="DO177" s="19"/>
      <c r="DP177" s="19"/>
      <c r="DQ177" s="19"/>
      <c r="DR177" s="19"/>
      <c r="DS177" s="19"/>
      <c r="DT177" s="19"/>
      <c r="DU177" s="19"/>
      <c r="DV177" s="19"/>
      <c r="DW177" s="19"/>
      <c r="DX177" s="19"/>
      <c r="DY177" s="19"/>
      <c r="DZ177" s="19"/>
      <c r="EA177" s="19"/>
      <c r="EB177" s="19"/>
      <c r="EC177" s="19"/>
      <c r="ED177" s="19"/>
      <c r="EE177" s="19"/>
      <c r="EF177" s="19"/>
      <c r="EG177" s="19"/>
      <c r="EH177" s="19"/>
      <c r="EI177" s="19"/>
      <c r="EJ177" s="19"/>
      <c r="EK177" s="19"/>
      <c r="EL177" s="19"/>
      <c r="EM177" s="19"/>
      <c r="EN177" s="19"/>
      <c r="EO177" s="19"/>
      <c r="EP177" s="19"/>
      <c r="EQ177" s="19"/>
      <c r="ER177" s="19"/>
      <c r="ES177" s="19"/>
      <c r="ET177" s="19"/>
      <c r="EU177" s="19"/>
      <c r="EV177" s="19"/>
      <c r="EW177" s="19"/>
      <c r="EX177" s="19"/>
      <c r="EY177" s="19"/>
      <c r="EZ177" s="19"/>
      <c r="FA177" s="19"/>
      <c r="FB177" s="19"/>
      <c r="FC177" s="19"/>
      <c r="FD177" s="19"/>
      <c r="FE177" s="19"/>
      <c r="FF177" s="19"/>
      <c r="FG177" s="19"/>
      <c r="FH177" s="19"/>
    </row>
    <row r="178" spans="1:164" s="11" customFormat="1" ht="24.75" customHeight="1" x14ac:dyDescent="0.3">
      <c r="A178" s="16" t="s">
        <v>46</v>
      </c>
      <c r="B178" s="23">
        <v>227</v>
      </c>
      <c r="C178" s="45">
        <v>58879267</v>
      </c>
      <c r="D178" s="23">
        <v>55</v>
      </c>
      <c r="E178" s="45">
        <v>12997862</v>
      </c>
      <c r="F178" s="23">
        <v>8</v>
      </c>
      <c r="G178" s="23">
        <v>8</v>
      </c>
      <c r="H178" s="45">
        <v>1200000</v>
      </c>
      <c r="I178" s="23">
        <v>345</v>
      </c>
      <c r="J178" s="45">
        <v>1934257</v>
      </c>
      <c r="K178" s="23">
        <v>22</v>
      </c>
      <c r="L178" s="45">
        <v>243600</v>
      </c>
      <c r="M178" s="23">
        <v>6</v>
      </c>
      <c r="N178" s="45">
        <v>5436600</v>
      </c>
      <c r="O178" s="23">
        <v>27</v>
      </c>
      <c r="P178" s="45">
        <v>2997900</v>
      </c>
      <c r="Q178" s="23">
        <v>1</v>
      </c>
      <c r="R178" s="45">
        <v>143900</v>
      </c>
      <c r="S178" s="23">
        <v>6</v>
      </c>
      <c r="T178" s="45">
        <v>589474</v>
      </c>
      <c r="U178" s="23">
        <v>0</v>
      </c>
      <c r="V178" s="45">
        <v>0</v>
      </c>
      <c r="W178" s="23">
        <v>5</v>
      </c>
      <c r="X178" s="45">
        <v>216700</v>
      </c>
      <c r="Y178" s="23">
        <v>702</v>
      </c>
      <c r="Z178" s="46">
        <v>84527788</v>
      </c>
      <c r="AA178" s="19"/>
      <c r="AB178" s="19"/>
      <c r="AC178" s="19"/>
      <c r="AD178" s="19"/>
      <c r="AE178" s="19"/>
      <c r="AF178" s="19"/>
      <c r="AG178" s="19"/>
      <c r="AH178" s="19"/>
      <c r="AI178" s="19"/>
      <c r="AJ178" s="19"/>
      <c r="AK178" s="19"/>
      <c r="AL178" s="19"/>
      <c r="AM178" s="19"/>
      <c r="AN178" s="19"/>
      <c r="AO178" s="19"/>
      <c r="AP178" s="19"/>
      <c r="AQ178" s="19"/>
      <c r="AR178" s="19"/>
      <c r="AS178" s="19"/>
      <c r="AT178" s="19"/>
      <c r="AU178" s="19"/>
      <c r="AV178" s="19"/>
      <c r="AW178" s="19"/>
      <c r="AX178" s="19"/>
      <c r="AY178" s="19"/>
      <c r="AZ178" s="19"/>
      <c r="BA178" s="19"/>
      <c r="BB178" s="19"/>
      <c r="BC178" s="19"/>
      <c r="BD178" s="19"/>
      <c r="BE178" s="19"/>
      <c r="BF178" s="19"/>
      <c r="BG178" s="19"/>
      <c r="BH178" s="19"/>
      <c r="BI178" s="19"/>
      <c r="BJ178" s="19"/>
      <c r="BK178" s="19"/>
      <c r="BL178" s="19"/>
      <c r="BM178" s="19"/>
      <c r="BN178" s="19"/>
      <c r="BO178" s="19"/>
      <c r="BP178" s="19"/>
      <c r="BQ178" s="19"/>
      <c r="BR178" s="19"/>
      <c r="BS178" s="19"/>
      <c r="BT178" s="19"/>
      <c r="BU178" s="19"/>
      <c r="BV178" s="19"/>
      <c r="BW178" s="19"/>
      <c r="BX178" s="19"/>
      <c r="BY178" s="19"/>
      <c r="BZ178" s="19"/>
      <c r="CA178" s="19"/>
      <c r="CB178" s="19"/>
      <c r="CC178" s="19"/>
      <c r="CD178" s="19"/>
      <c r="CE178" s="19"/>
      <c r="CF178" s="19"/>
      <c r="CG178" s="19"/>
      <c r="CH178" s="19"/>
      <c r="CI178" s="19"/>
      <c r="CJ178" s="19"/>
      <c r="CK178" s="19"/>
      <c r="CL178" s="19"/>
      <c r="CM178" s="19"/>
      <c r="CN178" s="19"/>
      <c r="CO178" s="19"/>
      <c r="CP178" s="19"/>
      <c r="CQ178" s="19"/>
      <c r="CR178" s="19"/>
      <c r="CS178" s="19"/>
      <c r="CT178" s="19"/>
      <c r="CU178" s="19"/>
      <c r="CV178" s="19"/>
      <c r="CW178" s="19"/>
      <c r="CX178" s="19"/>
      <c r="CY178" s="19"/>
      <c r="CZ178" s="19"/>
      <c r="DA178" s="19"/>
      <c r="DB178" s="19"/>
      <c r="DC178" s="19"/>
      <c r="DD178" s="19"/>
      <c r="DE178" s="19"/>
      <c r="DF178" s="19"/>
      <c r="DG178" s="19"/>
      <c r="DH178" s="19"/>
      <c r="DI178" s="19"/>
      <c r="DJ178" s="19"/>
      <c r="DK178" s="19"/>
      <c r="DL178" s="19"/>
      <c r="DM178" s="19"/>
      <c r="DN178" s="19"/>
      <c r="DO178" s="19"/>
      <c r="DP178" s="19"/>
      <c r="DQ178" s="19"/>
      <c r="DR178" s="19"/>
      <c r="DS178" s="19"/>
      <c r="DT178" s="19"/>
      <c r="DU178" s="19"/>
      <c r="DV178" s="19"/>
      <c r="DW178" s="19"/>
      <c r="DX178" s="19"/>
      <c r="DY178" s="19"/>
      <c r="DZ178" s="19"/>
      <c r="EA178" s="19"/>
      <c r="EB178" s="19"/>
      <c r="EC178" s="19"/>
      <c r="ED178" s="19"/>
      <c r="EE178" s="19"/>
      <c r="EF178" s="19"/>
      <c r="EG178" s="19"/>
      <c r="EH178" s="19"/>
      <c r="EI178" s="19"/>
      <c r="EJ178" s="19"/>
      <c r="EK178" s="19"/>
      <c r="EL178" s="19"/>
      <c r="EM178" s="19"/>
      <c r="EN178" s="19"/>
      <c r="EO178" s="19"/>
      <c r="EP178" s="19"/>
      <c r="EQ178" s="19"/>
      <c r="ER178" s="19"/>
      <c r="ES178" s="19"/>
      <c r="ET178" s="19"/>
      <c r="EU178" s="19"/>
      <c r="EV178" s="19"/>
      <c r="EW178" s="19"/>
      <c r="EX178" s="19"/>
      <c r="EY178" s="19"/>
      <c r="EZ178" s="19"/>
      <c r="FA178" s="19"/>
      <c r="FB178" s="19"/>
      <c r="FC178" s="19"/>
      <c r="FD178" s="19"/>
      <c r="FE178" s="19"/>
      <c r="FF178" s="19"/>
      <c r="FG178" s="19"/>
      <c r="FH178" s="19"/>
    </row>
    <row r="179" spans="1:164" s="11" customFormat="1" ht="24.75" customHeight="1" x14ac:dyDescent="0.3">
      <c r="A179" s="16" t="s">
        <v>45</v>
      </c>
      <c r="B179" s="23">
        <v>183</v>
      </c>
      <c r="C179" s="45">
        <v>50304763.019999996</v>
      </c>
      <c r="D179" s="23">
        <v>85</v>
      </c>
      <c r="E179" s="45">
        <v>16220695.08</v>
      </c>
      <c r="F179" s="23">
        <v>1</v>
      </c>
      <c r="G179" s="23">
        <v>131</v>
      </c>
      <c r="H179" s="45">
        <v>14500000</v>
      </c>
      <c r="I179" s="23">
        <v>325</v>
      </c>
      <c r="J179" s="45">
        <v>2408548</v>
      </c>
      <c r="K179" s="23">
        <v>40</v>
      </c>
      <c r="L179" s="45">
        <v>421164</v>
      </c>
      <c r="M179" s="23">
        <v>10</v>
      </c>
      <c r="N179" s="45">
        <v>4286600</v>
      </c>
      <c r="O179" s="23">
        <v>32</v>
      </c>
      <c r="P179" s="45">
        <v>2032103.95</v>
      </c>
      <c r="Q179" s="23">
        <v>5</v>
      </c>
      <c r="R179" s="45">
        <v>1876420</v>
      </c>
      <c r="S179" s="23">
        <v>8</v>
      </c>
      <c r="T179" s="45">
        <v>401266</v>
      </c>
      <c r="U179" s="23">
        <v>0</v>
      </c>
      <c r="V179" s="45">
        <v>0</v>
      </c>
      <c r="W179" s="23">
        <v>12</v>
      </c>
      <c r="X179" s="45">
        <v>4269657</v>
      </c>
      <c r="Y179" s="23">
        <v>703</v>
      </c>
      <c r="Z179" s="46">
        <v>96721217.049999997</v>
      </c>
      <c r="AA179" s="19"/>
      <c r="AB179" s="19"/>
      <c r="AC179" s="19"/>
      <c r="AD179" s="19"/>
      <c r="AE179" s="19"/>
      <c r="AF179" s="19"/>
      <c r="AG179" s="19"/>
      <c r="AH179" s="19"/>
      <c r="AI179" s="19"/>
      <c r="AJ179" s="19"/>
      <c r="AK179" s="19"/>
      <c r="AL179" s="19"/>
      <c r="AM179" s="19"/>
      <c r="AN179" s="19"/>
      <c r="AO179" s="19"/>
      <c r="AP179" s="19"/>
      <c r="AQ179" s="19"/>
      <c r="AR179" s="19"/>
      <c r="AS179" s="19"/>
      <c r="AT179" s="19"/>
      <c r="AU179" s="19"/>
      <c r="AV179" s="19"/>
      <c r="AW179" s="19"/>
      <c r="AX179" s="19"/>
      <c r="AY179" s="19"/>
      <c r="AZ179" s="19"/>
      <c r="BA179" s="19"/>
      <c r="BB179" s="19"/>
      <c r="BC179" s="19"/>
      <c r="BD179" s="19"/>
      <c r="BE179" s="19"/>
      <c r="BF179" s="19"/>
      <c r="BG179" s="19"/>
      <c r="BH179" s="19"/>
      <c r="BI179" s="19"/>
      <c r="BJ179" s="19"/>
      <c r="BK179" s="19"/>
      <c r="BL179" s="19"/>
      <c r="BM179" s="19"/>
      <c r="BN179" s="19"/>
      <c r="BO179" s="19"/>
      <c r="BP179" s="19"/>
      <c r="BQ179" s="19"/>
      <c r="BR179" s="19"/>
      <c r="BS179" s="19"/>
      <c r="BT179" s="19"/>
      <c r="BU179" s="19"/>
      <c r="BV179" s="19"/>
      <c r="BW179" s="19"/>
      <c r="BX179" s="19"/>
      <c r="BY179" s="19"/>
      <c r="BZ179" s="19"/>
      <c r="CA179" s="19"/>
      <c r="CB179" s="19"/>
      <c r="CC179" s="19"/>
      <c r="CD179" s="19"/>
      <c r="CE179" s="19"/>
      <c r="CF179" s="19"/>
      <c r="CG179" s="19"/>
      <c r="CH179" s="19"/>
      <c r="CI179" s="19"/>
      <c r="CJ179" s="19"/>
      <c r="CK179" s="19"/>
      <c r="CL179" s="19"/>
      <c r="CM179" s="19"/>
      <c r="CN179" s="19"/>
      <c r="CO179" s="19"/>
      <c r="CP179" s="19"/>
      <c r="CQ179" s="19"/>
      <c r="CR179" s="19"/>
      <c r="CS179" s="19"/>
      <c r="CT179" s="19"/>
      <c r="CU179" s="19"/>
      <c r="CV179" s="19"/>
      <c r="CW179" s="19"/>
      <c r="CX179" s="19"/>
      <c r="CY179" s="19"/>
      <c r="CZ179" s="19"/>
      <c r="DA179" s="19"/>
      <c r="DB179" s="19"/>
      <c r="DC179" s="19"/>
      <c r="DD179" s="19"/>
      <c r="DE179" s="19"/>
      <c r="DF179" s="19"/>
      <c r="DG179" s="19"/>
      <c r="DH179" s="19"/>
      <c r="DI179" s="19"/>
      <c r="DJ179" s="19"/>
      <c r="DK179" s="19"/>
      <c r="DL179" s="19"/>
      <c r="DM179" s="19"/>
      <c r="DN179" s="19"/>
      <c r="DO179" s="19"/>
      <c r="DP179" s="19"/>
      <c r="DQ179" s="19"/>
      <c r="DR179" s="19"/>
      <c r="DS179" s="19"/>
      <c r="DT179" s="19"/>
      <c r="DU179" s="19"/>
      <c r="DV179" s="19"/>
      <c r="DW179" s="19"/>
      <c r="DX179" s="19"/>
      <c r="DY179" s="19"/>
      <c r="DZ179" s="19"/>
      <c r="EA179" s="19"/>
      <c r="EB179" s="19"/>
      <c r="EC179" s="19"/>
      <c r="ED179" s="19"/>
      <c r="EE179" s="19"/>
      <c r="EF179" s="19"/>
      <c r="EG179" s="19"/>
      <c r="EH179" s="19"/>
      <c r="EI179" s="19"/>
      <c r="EJ179" s="19"/>
      <c r="EK179" s="19"/>
      <c r="EL179" s="19"/>
      <c r="EM179" s="19"/>
      <c r="EN179" s="19"/>
      <c r="EO179" s="19"/>
      <c r="EP179" s="19"/>
      <c r="EQ179" s="19"/>
      <c r="ER179" s="19"/>
      <c r="ES179" s="19"/>
      <c r="ET179" s="19"/>
      <c r="EU179" s="19"/>
      <c r="EV179" s="19"/>
      <c r="EW179" s="19"/>
      <c r="EX179" s="19"/>
      <c r="EY179" s="19"/>
      <c r="EZ179" s="19"/>
      <c r="FA179" s="19"/>
      <c r="FB179" s="19"/>
      <c r="FC179" s="19"/>
      <c r="FD179" s="19"/>
      <c r="FE179" s="19"/>
      <c r="FF179" s="19"/>
      <c r="FG179" s="19"/>
      <c r="FH179" s="19"/>
    </row>
    <row r="180" spans="1:164" s="11" customFormat="1" ht="24.75" customHeight="1" x14ac:dyDescent="0.3">
      <c r="A180" s="16" t="s">
        <v>44</v>
      </c>
      <c r="B180" s="23">
        <v>400</v>
      </c>
      <c r="C180" s="45">
        <v>101015431</v>
      </c>
      <c r="D180" s="23">
        <v>84</v>
      </c>
      <c r="E180" s="45">
        <v>15380300</v>
      </c>
      <c r="F180" s="23">
        <v>24</v>
      </c>
      <c r="G180" s="23">
        <v>183</v>
      </c>
      <c r="H180" s="45">
        <v>32862500</v>
      </c>
      <c r="I180" s="23">
        <v>311</v>
      </c>
      <c r="J180" s="45">
        <v>2630771</v>
      </c>
      <c r="K180" s="23">
        <v>27</v>
      </c>
      <c r="L180" s="45">
        <v>266052</v>
      </c>
      <c r="M180" s="23">
        <v>17</v>
      </c>
      <c r="N180" s="45">
        <v>8023800</v>
      </c>
      <c r="O180" s="23">
        <v>36</v>
      </c>
      <c r="P180" s="45">
        <v>6682607</v>
      </c>
      <c r="Q180" s="23">
        <v>2</v>
      </c>
      <c r="R180" s="45">
        <v>1475000</v>
      </c>
      <c r="S180" s="23">
        <v>0</v>
      </c>
      <c r="T180" s="45">
        <v>0</v>
      </c>
      <c r="U180" s="23">
        <v>3</v>
      </c>
      <c r="V180" s="45">
        <v>488500</v>
      </c>
      <c r="W180" s="23">
        <v>3</v>
      </c>
      <c r="X180" s="45">
        <v>274800</v>
      </c>
      <c r="Y180" s="23">
        <v>907</v>
      </c>
      <c r="Z180" s="46">
        <v>169099761</v>
      </c>
      <c r="AA180" s="19"/>
      <c r="AB180" s="19"/>
      <c r="AC180" s="19"/>
      <c r="AD180" s="19"/>
      <c r="AE180" s="19"/>
      <c r="AF180" s="19"/>
      <c r="AG180" s="19"/>
      <c r="AH180" s="19"/>
      <c r="AI180" s="19"/>
      <c r="AJ180" s="19"/>
      <c r="AK180" s="19"/>
      <c r="AL180" s="19"/>
      <c r="AM180" s="19"/>
      <c r="AN180" s="19"/>
      <c r="AO180" s="19"/>
      <c r="AP180" s="19"/>
      <c r="AQ180" s="19"/>
      <c r="AR180" s="19"/>
      <c r="AS180" s="19"/>
      <c r="AT180" s="19"/>
      <c r="AU180" s="19"/>
      <c r="AV180" s="19"/>
      <c r="AW180" s="19"/>
      <c r="AX180" s="19"/>
      <c r="AY180" s="19"/>
      <c r="AZ180" s="19"/>
      <c r="BA180" s="19"/>
      <c r="BB180" s="19"/>
      <c r="BC180" s="19"/>
      <c r="BD180" s="19"/>
      <c r="BE180" s="19"/>
      <c r="BF180" s="19"/>
      <c r="BG180" s="19"/>
      <c r="BH180" s="19"/>
      <c r="BI180" s="19"/>
      <c r="BJ180" s="19"/>
      <c r="BK180" s="19"/>
      <c r="BL180" s="19"/>
      <c r="BM180" s="19"/>
      <c r="BN180" s="19"/>
      <c r="BO180" s="19"/>
      <c r="BP180" s="19"/>
      <c r="BQ180" s="19"/>
      <c r="BR180" s="19"/>
      <c r="BS180" s="19"/>
      <c r="BT180" s="19"/>
      <c r="BU180" s="19"/>
      <c r="BV180" s="19"/>
      <c r="BW180" s="19"/>
      <c r="BX180" s="19"/>
      <c r="BY180" s="19"/>
      <c r="BZ180" s="19"/>
      <c r="CA180" s="19"/>
      <c r="CB180" s="19"/>
      <c r="CC180" s="19"/>
      <c r="CD180" s="19"/>
      <c r="CE180" s="19"/>
      <c r="CF180" s="19"/>
      <c r="CG180" s="19"/>
      <c r="CH180" s="19"/>
      <c r="CI180" s="19"/>
      <c r="CJ180" s="19"/>
      <c r="CK180" s="19"/>
      <c r="CL180" s="19"/>
      <c r="CM180" s="19"/>
      <c r="CN180" s="19"/>
      <c r="CO180" s="19"/>
      <c r="CP180" s="19"/>
      <c r="CQ180" s="19"/>
      <c r="CR180" s="19"/>
      <c r="CS180" s="19"/>
      <c r="CT180" s="19"/>
      <c r="CU180" s="19"/>
      <c r="CV180" s="19"/>
      <c r="CW180" s="19"/>
      <c r="CX180" s="19"/>
      <c r="CY180" s="19"/>
      <c r="CZ180" s="19"/>
      <c r="DA180" s="19"/>
      <c r="DB180" s="19"/>
      <c r="DC180" s="19"/>
      <c r="DD180" s="19"/>
      <c r="DE180" s="19"/>
      <c r="DF180" s="19"/>
      <c r="DG180" s="19"/>
      <c r="DH180" s="19"/>
      <c r="DI180" s="19"/>
      <c r="DJ180" s="19"/>
      <c r="DK180" s="19"/>
      <c r="DL180" s="19"/>
      <c r="DM180" s="19"/>
      <c r="DN180" s="19"/>
      <c r="DO180" s="19"/>
      <c r="DP180" s="19"/>
      <c r="DQ180" s="19"/>
      <c r="DR180" s="19"/>
      <c r="DS180" s="19"/>
      <c r="DT180" s="19"/>
      <c r="DU180" s="19"/>
      <c r="DV180" s="19"/>
      <c r="DW180" s="19"/>
      <c r="DX180" s="19"/>
      <c r="DY180" s="19"/>
      <c r="DZ180" s="19"/>
      <c r="EA180" s="19"/>
      <c r="EB180" s="19"/>
      <c r="EC180" s="19"/>
      <c r="ED180" s="19"/>
      <c r="EE180" s="19"/>
      <c r="EF180" s="19"/>
      <c r="EG180" s="19"/>
      <c r="EH180" s="19"/>
      <c r="EI180" s="19"/>
      <c r="EJ180" s="19"/>
      <c r="EK180" s="19"/>
      <c r="EL180" s="19"/>
      <c r="EM180" s="19"/>
      <c r="EN180" s="19"/>
      <c r="EO180" s="19"/>
      <c r="EP180" s="19"/>
      <c r="EQ180" s="19"/>
      <c r="ER180" s="19"/>
      <c r="ES180" s="19"/>
      <c r="ET180" s="19"/>
      <c r="EU180" s="19"/>
      <c r="EV180" s="19"/>
      <c r="EW180" s="19"/>
      <c r="EX180" s="19"/>
      <c r="EY180" s="19"/>
      <c r="EZ180" s="19"/>
      <c r="FA180" s="19"/>
      <c r="FB180" s="19"/>
      <c r="FC180" s="19"/>
      <c r="FD180" s="19"/>
      <c r="FE180" s="19"/>
      <c r="FF180" s="19"/>
      <c r="FG180" s="19"/>
      <c r="FH180" s="19"/>
    </row>
    <row r="181" spans="1:164" s="11" customFormat="1" ht="24.75" customHeight="1" x14ac:dyDescent="0.3">
      <c r="A181" s="47" t="s">
        <v>43</v>
      </c>
      <c r="B181" s="23">
        <v>565</v>
      </c>
      <c r="C181" s="45">
        <v>104534667</v>
      </c>
      <c r="D181" s="48">
        <v>78</v>
      </c>
      <c r="E181" s="49">
        <v>13869090</v>
      </c>
      <c r="F181" s="23">
        <v>18</v>
      </c>
      <c r="G181" s="23">
        <v>140</v>
      </c>
      <c r="H181" s="45">
        <v>10007500</v>
      </c>
      <c r="I181" s="23">
        <v>241</v>
      </c>
      <c r="J181" s="45">
        <v>1350924</v>
      </c>
      <c r="K181" s="23">
        <f>K167</f>
        <v>67</v>
      </c>
      <c r="L181" s="45">
        <v>270978</v>
      </c>
      <c r="M181" s="23">
        <f>M167</f>
        <v>8</v>
      </c>
      <c r="N181" s="45">
        <v>16556322</v>
      </c>
      <c r="O181" s="23">
        <v>46</v>
      </c>
      <c r="P181" s="45">
        <v>6699227</v>
      </c>
      <c r="Q181" s="23">
        <f>Q167</f>
        <v>5</v>
      </c>
      <c r="R181" s="45">
        <v>245000</v>
      </c>
      <c r="S181" s="23">
        <v>1</v>
      </c>
      <c r="T181" s="45">
        <v>800000</v>
      </c>
      <c r="U181" s="23">
        <v>0</v>
      </c>
      <c r="V181" s="45">
        <v>0</v>
      </c>
      <c r="W181" s="23">
        <v>4</v>
      </c>
      <c r="X181" s="45">
        <v>935600</v>
      </c>
      <c r="Y181" s="23">
        <v>999</v>
      </c>
      <c r="Z181" s="46">
        <v>155269308</v>
      </c>
      <c r="AA181" s="19"/>
      <c r="AB181" s="19"/>
      <c r="AC181" s="19"/>
      <c r="AD181" s="19"/>
      <c r="AE181" s="19"/>
      <c r="AF181" s="19"/>
      <c r="AG181" s="19"/>
      <c r="AH181" s="19"/>
      <c r="AI181" s="19"/>
      <c r="AJ181" s="19"/>
      <c r="AK181" s="19"/>
      <c r="AL181" s="19"/>
      <c r="AM181" s="19"/>
      <c r="AN181" s="19"/>
      <c r="AO181" s="19"/>
      <c r="AP181" s="19"/>
      <c r="AQ181" s="19"/>
      <c r="AR181" s="19"/>
      <c r="AS181" s="19"/>
      <c r="AT181" s="19"/>
      <c r="AU181" s="19"/>
      <c r="AV181" s="19"/>
      <c r="AW181" s="19"/>
      <c r="AX181" s="19"/>
      <c r="AY181" s="19"/>
      <c r="AZ181" s="19"/>
      <c r="BA181" s="19"/>
      <c r="BB181" s="19"/>
      <c r="BC181" s="19"/>
      <c r="BD181" s="19"/>
      <c r="BE181" s="19"/>
      <c r="BF181" s="19"/>
      <c r="BG181" s="19"/>
      <c r="BH181" s="19"/>
      <c r="BI181" s="19"/>
      <c r="BJ181" s="19"/>
      <c r="BK181" s="19"/>
      <c r="BL181" s="19"/>
      <c r="BM181" s="19"/>
      <c r="BN181" s="19"/>
      <c r="BO181" s="19"/>
      <c r="BP181" s="19"/>
      <c r="BQ181" s="19"/>
      <c r="BR181" s="19"/>
      <c r="BS181" s="19"/>
      <c r="BT181" s="19"/>
      <c r="BU181" s="19"/>
      <c r="BV181" s="19"/>
      <c r="BW181" s="19"/>
      <c r="BX181" s="19"/>
      <c r="BY181" s="19"/>
      <c r="BZ181" s="19"/>
      <c r="CA181" s="19"/>
      <c r="CB181" s="19"/>
      <c r="CC181" s="19"/>
      <c r="CD181" s="19"/>
      <c r="CE181" s="19"/>
      <c r="CF181" s="19"/>
      <c r="CG181" s="19"/>
      <c r="CH181" s="19"/>
      <c r="CI181" s="19"/>
      <c r="CJ181" s="19"/>
      <c r="CK181" s="19"/>
      <c r="CL181" s="19"/>
      <c r="CM181" s="19"/>
      <c r="CN181" s="19"/>
      <c r="CO181" s="19"/>
      <c r="CP181" s="19"/>
      <c r="CQ181" s="19"/>
      <c r="CR181" s="19"/>
      <c r="CS181" s="19"/>
      <c r="CT181" s="19"/>
      <c r="CU181" s="19"/>
      <c r="CV181" s="19"/>
      <c r="CW181" s="19"/>
      <c r="CX181" s="19"/>
      <c r="CY181" s="19"/>
      <c r="CZ181" s="19"/>
      <c r="DA181" s="19"/>
      <c r="DB181" s="19"/>
      <c r="DC181" s="19"/>
      <c r="DD181" s="19"/>
      <c r="DE181" s="19"/>
      <c r="DF181" s="19"/>
      <c r="DG181" s="19"/>
      <c r="DH181" s="19"/>
      <c r="DI181" s="19"/>
      <c r="DJ181" s="19"/>
      <c r="DK181" s="19"/>
      <c r="DL181" s="19"/>
      <c r="DM181" s="19"/>
      <c r="DN181" s="19"/>
      <c r="DO181" s="19"/>
      <c r="DP181" s="19"/>
      <c r="DQ181" s="19"/>
      <c r="DR181" s="19"/>
      <c r="DS181" s="19"/>
      <c r="DT181" s="19"/>
      <c r="DU181" s="19"/>
      <c r="DV181" s="19"/>
      <c r="DW181" s="19"/>
      <c r="DX181" s="19"/>
      <c r="DY181" s="19"/>
      <c r="DZ181" s="19"/>
      <c r="EA181" s="19"/>
      <c r="EB181" s="19"/>
      <c r="EC181" s="19"/>
      <c r="ED181" s="19"/>
      <c r="EE181" s="19"/>
      <c r="EF181" s="19"/>
      <c r="EG181" s="19"/>
      <c r="EH181" s="19"/>
      <c r="EI181" s="19"/>
      <c r="EJ181" s="19"/>
      <c r="EK181" s="19"/>
      <c r="EL181" s="19"/>
      <c r="EM181" s="19"/>
      <c r="EN181" s="19"/>
      <c r="EO181" s="19"/>
      <c r="EP181" s="19"/>
      <c r="EQ181" s="19"/>
      <c r="ER181" s="19"/>
      <c r="ES181" s="19"/>
      <c r="ET181" s="19"/>
      <c r="EU181" s="19"/>
      <c r="EV181" s="19"/>
      <c r="EW181" s="19"/>
      <c r="EX181" s="19"/>
      <c r="EY181" s="19"/>
      <c r="EZ181" s="19"/>
      <c r="FA181" s="19"/>
      <c r="FB181" s="19"/>
      <c r="FC181" s="19"/>
      <c r="FD181" s="19"/>
      <c r="FE181" s="19"/>
      <c r="FF181" s="19"/>
      <c r="FG181" s="19"/>
      <c r="FH181" s="19"/>
    </row>
    <row r="182" spans="1:164" s="11" customFormat="1" ht="24.75" customHeight="1" x14ac:dyDescent="0.3">
      <c r="A182" s="47" t="s">
        <v>30</v>
      </c>
      <c r="B182" s="23">
        <v>345</v>
      </c>
      <c r="C182" s="45">
        <v>55029904</v>
      </c>
      <c r="D182" s="50"/>
      <c r="E182" s="51"/>
      <c r="F182" s="23">
        <v>78</v>
      </c>
      <c r="G182" s="23">
        <v>141</v>
      </c>
      <c r="H182" s="45">
        <v>12919422</v>
      </c>
      <c r="I182" s="23">
        <v>204</v>
      </c>
      <c r="J182" s="45">
        <v>1076368</v>
      </c>
      <c r="K182" s="23">
        <v>22</v>
      </c>
      <c r="L182" s="45">
        <v>319975</v>
      </c>
      <c r="M182" s="23">
        <v>11</v>
      </c>
      <c r="N182" s="45">
        <v>10974676</v>
      </c>
      <c r="O182" s="23">
        <v>44</v>
      </c>
      <c r="P182" s="45">
        <v>5201728</v>
      </c>
      <c r="Q182" s="23">
        <v>3</v>
      </c>
      <c r="R182" s="45">
        <v>898108</v>
      </c>
      <c r="S182" s="23">
        <v>6</v>
      </c>
      <c r="T182" s="45">
        <v>2234823</v>
      </c>
      <c r="U182" s="23">
        <v>0</v>
      </c>
      <c r="V182" s="45">
        <v>0</v>
      </c>
      <c r="W182" s="23">
        <v>5</v>
      </c>
      <c r="X182" s="45">
        <v>657000</v>
      </c>
      <c r="Y182" s="23">
        <f>W182+U182+S182+Q182+O182+M182+K182+I182+F182+B182</f>
        <v>718</v>
      </c>
      <c r="Z182" s="46">
        <f>X182+V182+T182+R182+P182+N182+L182+J182+H182+C182</f>
        <v>89312004</v>
      </c>
      <c r="AA182" s="19"/>
      <c r="AB182" s="19"/>
      <c r="AC182" s="19"/>
      <c r="AD182" s="19"/>
      <c r="AE182" s="19"/>
      <c r="AF182" s="19"/>
      <c r="AG182" s="19"/>
      <c r="AH182" s="19"/>
      <c r="AI182" s="19"/>
      <c r="AJ182" s="19"/>
      <c r="AK182" s="19"/>
      <c r="AL182" s="19"/>
      <c r="AM182" s="19"/>
      <c r="AN182" s="19"/>
      <c r="AO182" s="19"/>
      <c r="AP182" s="19"/>
      <c r="AQ182" s="19"/>
      <c r="AR182" s="19"/>
      <c r="AS182" s="19"/>
      <c r="AT182" s="19"/>
      <c r="AU182" s="19"/>
      <c r="AV182" s="19"/>
      <c r="AW182" s="19"/>
      <c r="AX182" s="19"/>
      <c r="AY182" s="19"/>
      <c r="AZ182" s="19"/>
      <c r="BA182" s="19"/>
      <c r="BB182" s="19"/>
      <c r="BC182" s="19"/>
      <c r="BD182" s="19"/>
      <c r="BE182" s="19"/>
      <c r="BF182" s="19"/>
      <c r="BG182" s="19"/>
      <c r="BH182" s="19"/>
      <c r="BI182" s="19"/>
      <c r="BJ182" s="19"/>
      <c r="BK182" s="19"/>
      <c r="BL182" s="19"/>
      <c r="BM182" s="19"/>
      <c r="BN182" s="19"/>
      <c r="BO182" s="19"/>
      <c r="BP182" s="19"/>
      <c r="BQ182" s="19"/>
      <c r="BR182" s="19"/>
      <c r="BS182" s="19"/>
      <c r="BT182" s="19"/>
      <c r="BU182" s="19"/>
      <c r="BV182" s="19"/>
      <c r="BW182" s="19"/>
      <c r="BX182" s="19"/>
      <c r="BY182" s="19"/>
      <c r="BZ182" s="19"/>
      <c r="CA182" s="19"/>
      <c r="CB182" s="19"/>
      <c r="CC182" s="19"/>
      <c r="CD182" s="19"/>
      <c r="CE182" s="19"/>
      <c r="CF182" s="19"/>
      <c r="CG182" s="19"/>
      <c r="CH182" s="19"/>
      <c r="CI182" s="19"/>
      <c r="CJ182" s="19"/>
      <c r="CK182" s="19"/>
      <c r="CL182" s="19"/>
      <c r="CM182" s="19"/>
      <c r="CN182" s="19"/>
      <c r="CO182" s="19"/>
      <c r="CP182" s="19"/>
      <c r="CQ182" s="19"/>
      <c r="CR182" s="19"/>
      <c r="CS182" s="19"/>
      <c r="CT182" s="19"/>
      <c r="CU182" s="19"/>
      <c r="CV182" s="19"/>
      <c r="CW182" s="19"/>
      <c r="CX182" s="19"/>
      <c r="CY182" s="19"/>
      <c r="CZ182" s="19"/>
      <c r="DA182" s="19"/>
      <c r="DB182" s="19"/>
      <c r="DC182" s="19"/>
      <c r="DD182" s="19"/>
      <c r="DE182" s="19"/>
      <c r="DF182" s="19"/>
      <c r="DG182" s="19"/>
      <c r="DH182" s="19"/>
      <c r="DI182" s="19"/>
      <c r="DJ182" s="19"/>
      <c r="DK182" s="19"/>
      <c r="DL182" s="19"/>
      <c r="DM182" s="19"/>
      <c r="DN182" s="19"/>
      <c r="DO182" s="19"/>
      <c r="DP182" s="19"/>
      <c r="DQ182" s="19"/>
      <c r="DR182" s="19"/>
      <c r="DS182" s="19"/>
      <c r="DT182" s="19"/>
      <c r="DU182" s="19"/>
      <c r="DV182" s="19"/>
      <c r="DW182" s="19"/>
      <c r="DX182" s="19"/>
      <c r="DY182" s="19"/>
      <c r="DZ182" s="19"/>
      <c r="EA182" s="19"/>
      <c r="EB182" s="19"/>
      <c r="EC182" s="19"/>
      <c r="ED182" s="19"/>
      <c r="EE182" s="19"/>
      <c r="EF182" s="19"/>
      <c r="EG182" s="19"/>
      <c r="EH182" s="19"/>
      <c r="EI182" s="19"/>
      <c r="EJ182" s="19"/>
      <c r="EK182" s="19"/>
      <c r="EL182" s="19"/>
      <c r="EM182" s="19"/>
      <c r="EN182" s="19"/>
      <c r="EO182" s="19"/>
      <c r="EP182" s="19"/>
      <c r="EQ182" s="19"/>
      <c r="ER182" s="19"/>
      <c r="ES182" s="19"/>
      <c r="ET182" s="19"/>
      <c r="EU182" s="19"/>
      <c r="EV182" s="19"/>
      <c r="EW182" s="19"/>
      <c r="EX182" s="19"/>
      <c r="EY182" s="19"/>
      <c r="EZ182" s="19"/>
      <c r="FA182" s="19"/>
      <c r="FB182" s="19"/>
      <c r="FC182" s="19"/>
      <c r="FD182" s="19"/>
      <c r="FE182" s="19"/>
      <c r="FF182" s="19"/>
      <c r="FG182" s="19"/>
      <c r="FH182" s="19"/>
    </row>
    <row r="183" spans="1:164" s="11" customFormat="1" ht="24.75" customHeight="1" x14ac:dyDescent="0.3">
      <c r="A183" s="16" t="s">
        <v>29</v>
      </c>
      <c r="B183" s="16">
        <v>215</v>
      </c>
      <c r="C183" s="45">
        <v>31240733</v>
      </c>
      <c r="D183" s="52"/>
      <c r="E183" s="51"/>
      <c r="F183" s="16">
        <v>54</v>
      </c>
      <c r="G183" s="16">
        <v>71</v>
      </c>
      <c r="H183" s="45">
        <v>7830736</v>
      </c>
      <c r="I183" s="16">
        <v>165</v>
      </c>
      <c r="J183" s="45">
        <v>949975</v>
      </c>
      <c r="K183" s="16">
        <v>19</v>
      </c>
      <c r="L183" s="45">
        <v>179955</v>
      </c>
      <c r="M183" s="16">
        <v>7</v>
      </c>
      <c r="N183" s="45">
        <v>7825002</v>
      </c>
      <c r="O183" s="16">
        <v>29</v>
      </c>
      <c r="P183" s="45">
        <v>1987050</v>
      </c>
      <c r="Q183" s="16">
        <v>0</v>
      </c>
      <c r="R183" s="45">
        <v>0</v>
      </c>
      <c r="S183" s="16">
        <v>3</v>
      </c>
      <c r="T183" s="45">
        <v>697000</v>
      </c>
      <c r="U183" s="16">
        <v>1</v>
      </c>
      <c r="V183" s="45">
        <v>8650860</v>
      </c>
      <c r="W183" s="16">
        <v>6</v>
      </c>
      <c r="X183" s="45">
        <v>3019860</v>
      </c>
      <c r="Y183" s="23">
        <f t="shared" ref="Y183:Y194" si="23">W183+U183+S183+Q183+O183+M183+K183+I183+F183+B183</f>
        <v>499</v>
      </c>
      <c r="Z183" s="46">
        <f t="shared" ref="Z183:Z194" si="24">X183+V183+T183+R183+P183+N183+L183+J183+H183+C183</f>
        <v>62381171</v>
      </c>
    </row>
    <row r="184" spans="1:164" s="11" customFormat="1" ht="24.75" customHeight="1" x14ac:dyDescent="0.3">
      <c r="A184" s="16" t="s">
        <v>17</v>
      </c>
      <c r="B184" s="16">
        <v>245</v>
      </c>
      <c r="C184" s="45">
        <v>33584283</v>
      </c>
      <c r="D184" s="52"/>
      <c r="E184" s="51"/>
      <c r="F184" s="16">
        <v>9</v>
      </c>
      <c r="G184" s="16">
        <v>223</v>
      </c>
      <c r="H184" s="45">
        <v>14360104</v>
      </c>
      <c r="I184" s="16">
        <v>178</v>
      </c>
      <c r="J184" s="45">
        <v>578041</v>
      </c>
      <c r="K184" s="16">
        <v>27</v>
      </c>
      <c r="L184" s="45">
        <v>198276</v>
      </c>
      <c r="M184" s="16">
        <v>8</v>
      </c>
      <c r="N184" s="45">
        <v>4421572</v>
      </c>
      <c r="O184" s="16">
        <v>41</v>
      </c>
      <c r="P184" s="45">
        <v>3738727</v>
      </c>
      <c r="Q184" s="16">
        <v>2</v>
      </c>
      <c r="R184" s="45">
        <v>93500</v>
      </c>
      <c r="S184" s="16">
        <v>1</v>
      </c>
      <c r="T184" s="45">
        <v>15000</v>
      </c>
      <c r="U184" s="16">
        <v>2</v>
      </c>
      <c r="V184" s="45">
        <v>3150000</v>
      </c>
      <c r="W184" s="16">
        <v>4</v>
      </c>
      <c r="X184" s="45">
        <v>2335618</v>
      </c>
      <c r="Y184" s="23">
        <f t="shared" si="23"/>
        <v>517</v>
      </c>
      <c r="Z184" s="46">
        <f t="shared" si="24"/>
        <v>62475121</v>
      </c>
    </row>
    <row r="185" spans="1:164" s="11" customFormat="1" ht="24.75" customHeight="1" x14ac:dyDescent="0.3">
      <c r="A185" s="16" t="s">
        <v>18</v>
      </c>
      <c r="B185" s="16">
        <v>228</v>
      </c>
      <c r="C185" s="45">
        <v>28084792</v>
      </c>
      <c r="D185" s="52"/>
      <c r="E185" s="51"/>
      <c r="F185" s="16">
        <v>63</v>
      </c>
      <c r="G185" s="16">
        <v>213</v>
      </c>
      <c r="H185" s="45">
        <v>12539132</v>
      </c>
      <c r="I185" s="16">
        <v>148</v>
      </c>
      <c r="J185" s="45">
        <v>601215</v>
      </c>
      <c r="K185" s="16">
        <v>15</v>
      </c>
      <c r="L185" s="45">
        <v>99985</v>
      </c>
      <c r="M185" s="16">
        <v>5</v>
      </c>
      <c r="N185" s="45">
        <v>2198060</v>
      </c>
      <c r="O185" s="16">
        <v>43</v>
      </c>
      <c r="P185" s="45">
        <v>2260525</v>
      </c>
      <c r="Q185" s="16">
        <v>0</v>
      </c>
      <c r="R185" s="45">
        <v>0</v>
      </c>
      <c r="S185" s="16">
        <v>2</v>
      </c>
      <c r="T185" s="45">
        <v>38085</v>
      </c>
      <c r="U185" s="16">
        <v>0</v>
      </c>
      <c r="V185" s="45">
        <v>0</v>
      </c>
      <c r="W185" s="16">
        <v>6</v>
      </c>
      <c r="X185" s="45">
        <v>3138413</v>
      </c>
      <c r="Y185" s="23">
        <f t="shared" si="23"/>
        <v>510</v>
      </c>
      <c r="Z185" s="46">
        <f t="shared" si="24"/>
        <v>48960207</v>
      </c>
    </row>
    <row r="186" spans="1:164" s="11" customFormat="1" ht="24.75" customHeight="1" x14ac:dyDescent="0.3">
      <c r="A186" s="16" t="s">
        <v>19</v>
      </c>
      <c r="B186" s="16">
        <v>161</v>
      </c>
      <c r="C186" s="45">
        <v>13875367</v>
      </c>
      <c r="D186" s="52"/>
      <c r="E186" s="51"/>
      <c r="F186" s="16">
        <v>5</v>
      </c>
      <c r="G186" s="16">
        <v>55</v>
      </c>
      <c r="H186" s="45">
        <v>3020334</v>
      </c>
      <c r="I186" s="16">
        <v>122</v>
      </c>
      <c r="J186" s="45">
        <v>511761</v>
      </c>
      <c r="K186" s="16">
        <v>20</v>
      </c>
      <c r="L186" s="45">
        <v>147217</v>
      </c>
      <c r="M186" s="16">
        <v>11</v>
      </c>
      <c r="N186" s="45">
        <v>20423480</v>
      </c>
      <c r="O186" s="16">
        <v>11</v>
      </c>
      <c r="P186" s="45">
        <v>506200</v>
      </c>
      <c r="Q186" s="16">
        <v>3</v>
      </c>
      <c r="R186" s="45">
        <v>1629037</v>
      </c>
      <c r="S186" s="16">
        <v>11</v>
      </c>
      <c r="T186" s="45">
        <v>1592152</v>
      </c>
      <c r="U186" s="16">
        <v>1</v>
      </c>
      <c r="V186" s="45">
        <v>3000000</v>
      </c>
      <c r="W186" s="16">
        <v>4</v>
      </c>
      <c r="X186" s="45">
        <v>163270</v>
      </c>
      <c r="Y186" s="23">
        <f t="shared" si="23"/>
        <v>349</v>
      </c>
      <c r="Z186" s="46">
        <f t="shared" si="24"/>
        <v>44868818</v>
      </c>
    </row>
    <row r="187" spans="1:164" s="11" customFormat="1" ht="24.75" customHeight="1" x14ac:dyDescent="0.3">
      <c r="A187" s="16" t="s">
        <v>20</v>
      </c>
      <c r="B187" s="16">
        <v>156</v>
      </c>
      <c r="C187" s="45">
        <v>13909828</v>
      </c>
      <c r="D187" s="52"/>
      <c r="E187" s="51"/>
      <c r="F187" s="16">
        <v>4</v>
      </c>
      <c r="G187" s="16">
        <v>8</v>
      </c>
      <c r="H187" s="45">
        <v>724996</v>
      </c>
      <c r="I187" s="16">
        <v>93</v>
      </c>
      <c r="J187" s="45">
        <v>461935</v>
      </c>
      <c r="K187" s="16">
        <v>22</v>
      </c>
      <c r="L187" s="45">
        <v>116595</v>
      </c>
      <c r="M187" s="16">
        <v>3</v>
      </c>
      <c r="N187" s="45">
        <v>5470000</v>
      </c>
      <c r="O187" s="16">
        <v>15</v>
      </c>
      <c r="P187" s="45">
        <v>589125</v>
      </c>
      <c r="Q187" s="16">
        <v>3</v>
      </c>
      <c r="R187" s="45">
        <v>315735</v>
      </c>
      <c r="S187" s="16">
        <v>3</v>
      </c>
      <c r="T187" s="45">
        <v>13298</v>
      </c>
      <c r="U187" s="16">
        <v>0</v>
      </c>
      <c r="V187" s="45">
        <v>0</v>
      </c>
      <c r="W187" s="16">
        <v>8</v>
      </c>
      <c r="X187" s="45">
        <v>517763</v>
      </c>
      <c r="Y187" s="23">
        <f t="shared" si="23"/>
        <v>307</v>
      </c>
      <c r="Z187" s="46">
        <f t="shared" si="24"/>
        <v>22119275</v>
      </c>
    </row>
    <row r="188" spans="1:164" s="11" customFormat="1" ht="24.75" customHeight="1" x14ac:dyDescent="0.3">
      <c r="A188" s="16" t="s">
        <v>21</v>
      </c>
      <c r="B188" s="16">
        <v>112</v>
      </c>
      <c r="C188" s="45">
        <v>9655390</v>
      </c>
      <c r="D188" s="52"/>
      <c r="E188" s="51"/>
      <c r="F188" s="16">
        <v>12</v>
      </c>
      <c r="G188" s="16">
        <v>128</v>
      </c>
      <c r="H188" s="45">
        <v>6288628</v>
      </c>
      <c r="I188" s="16">
        <v>122</v>
      </c>
      <c r="J188" s="45">
        <v>483344</v>
      </c>
      <c r="K188" s="16">
        <v>20</v>
      </c>
      <c r="L188" s="45">
        <v>134716</v>
      </c>
      <c r="M188" s="16">
        <v>4</v>
      </c>
      <c r="N188" s="45">
        <v>5229846</v>
      </c>
      <c r="O188" s="16">
        <v>22</v>
      </c>
      <c r="P188" s="45">
        <v>589417</v>
      </c>
      <c r="Q188" s="16">
        <v>3</v>
      </c>
      <c r="R188" s="45">
        <v>49555</v>
      </c>
      <c r="S188" s="16">
        <v>4</v>
      </c>
      <c r="T188" s="45">
        <v>6605</v>
      </c>
      <c r="U188" s="16">
        <v>0</v>
      </c>
      <c r="V188" s="45">
        <v>0</v>
      </c>
      <c r="W188" s="16">
        <v>5</v>
      </c>
      <c r="X188" s="45">
        <v>158770</v>
      </c>
      <c r="Y188" s="23">
        <f t="shared" si="23"/>
        <v>304</v>
      </c>
      <c r="Z188" s="46">
        <f t="shared" si="24"/>
        <v>22596271</v>
      </c>
    </row>
    <row r="189" spans="1:164" s="11" customFormat="1" ht="24.75" customHeight="1" x14ac:dyDescent="0.3">
      <c r="A189" s="16" t="s">
        <v>22</v>
      </c>
      <c r="B189" s="16">
        <v>117</v>
      </c>
      <c r="C189" s="45">
        <v>10365186</v>
      </c>
      <c r="D189" s="52"/>
      <c r="E189" s="51"/>
      <c r="F189" s="16">
        <v>10</v>
      </c>
      <c r="G189" s="16">
        <v>20</v>
      </c>
      <c r="H189" s="45">
        <v>1865317</v>
      </c>
      <c r="I189" s="16">
        <v>46</v>
      </c>
      <c r="J189" s="45">
        <v>323443</v>
      </c>
      <c r="K189" s="16">
        <v>28</v>
      </c>
      <c r="L189" s="45">
        <v>166661</v>
      </c>
      <c r="M189" s="16">
        <v>4</v>
      </c>
      <c r="N189" s="45">
        <v>625985</v>
      </c>
      <c r="O189" s="16">
        <v>26</v>
      </c>
      <c r="P189" s="45">
        <v>1059471</v>
      </c>
      <c r="Q189" s="16">
        <v>4</v>
      </c>
      <c r="R189" s="45">
        <v>891390</v>
      </c>
      <c r="S189" s="16">
        <v>11</v>
      </c>
      <c r="T189" s="45">
        <v>682972</v>
      </c>
      <c r="U189" s="16">
        <v>0</v>
      </c>
      <c r="V189" s="45">
        <v>0</v>
      </c>
      <c r="W189" s="16">
        <v>8</v>
      </c>
      <c r="X189" s="45">
        <v>1227284</v>
      </c>
      <c r="Y189" s="23">
        <f t="shared" si="23"/>
        <v>254</v>
      </c>
      <c r="Z189" s="46">
        <f t="shared" si="24"/>
        <v>17207709</v>
      </c>
    </row>
    <row r="190" spans="1:164" s="11" customFormat="1" ht="24.75" customHeight="1" x14ac:dyDescent="0.3">
      <c r="A190" s="16" t="s">
        <v>23</v>
      </c>
      <c r="B190" s="16">
        <v>112</v>
      </c>
      <c r="C190" s="45">
        <v>9697509</v>
      </c>
      <c r="D190" s="52"/>
      <c r="E190" s="51"/>
      <c r="F190" s="16">
        <v>7</v>
      </c>
      <c r="G190" s="16">
        <v>14</v>
      </c>
      <c r="H190" s="45">
        <v>1262521</v>
      </c>
      <c r="I190" s="16">
        <v>23</v>
      </c>
      <c r="J190" s="45">
        <v>155475</v>
      </c>
      <c r="K190" s="16">
        <v>32</v>
      </c>
      <c r="L190" s="45">
        <v>166854</v>
      </c>
      <c r="M190" s="16">
        <v>1</v>
      </c>
      <c r="N190" s="45">
        <v>25000</v>
      </c>
      <c r="O190" s="16">
        <v>27</v>
      </c>
      <c r="P190" s="45">
        <v>1494617</v>
      </c>
      <c r="Q190" s="16">
        <v>3</v>
      </c>
      <c r="R190" s="45">
        <v>426000</v>
      </c>
      <c r="S190" s="16">
        <v>2</v>
      </c>
      <c r="T190" s="45">
        <v>712800</v>
      </c>
      <c r="U190" s="16">
        <v>2</v>
      </c>
      <c r="V190" s="45">
        <v>444000</v>
      </c>
      <c r="W190" s="16">
        <v>8</v>
      </c>
      <c r="X190" s="45">
        <v>606271</v>
      </c>
      <c r="Y190" s="23">
        <f t="shared" si="23"/>
        <v>217</v>
      </c>
      <c r="Z190" s="46">
        <f t="shared" si="24"/>
        <v>14991047</v>
      </c>
    </row>
    <row r="191" spans="1:164" s="11" customFormat="1" ht="24.75" customHeight="1" x14ac:dyDescent="0.3">
      <c r="A191" s="16" t="s">
        <v>24</v>
      </c>
      <c r="B191" s="16">
        <v>104</v>
      </c>
      <c r="C191" s="45">
        <v>9102591</v>
      </c>
      <c r="D191" s="52"/>
      <c r="E191" s="51"/>
      <c r="F191" s="16">
        <v>5</v>
      </c>
      <c r="G191" s="16">
        <v>41</v>
      </c>
      <c r="H191" s="45">
        <v>1865900</v>
      </c>
      <c r="I191" s="16">
        <v>19</v>
      </c>
      <c r="J191" s="45">
        <v>168700</v>
      </c>
      <c r="K191" s="16">
        <v>40</v>
      </c>
      <c r="L191" s="45">
        <v>203349</v>
      </c>
      <c r="M191" s="16">
        <v>6</v>
      </c>
      <c r="N191" s="45">
        <v>791000</v>
      </c>
      <c r="O191" s="16">
        <v>15</v>
      </c>
      <c r="P191" s="45">
        <v>781400</v>
      </c>
      <c r="Q191" s="16">
        <v>1</v>
      </c>
      <c r="R191" s="45">
        <v>120000</v>
      </c>
      <c r="S191" s="16">
        <v>8</v>
      </c>
      <c r="T191" s="45">
        <v>237000</v>
      </c>
      <c r="U191" s="16">
        <v>0</v>
      </c>
      <c r="V191" s="45">
        <v>0</v>
      </c>
      <c r="W191" s="16">
        <v>5</v>
      </c>
      <c r="X191" s="45">
        <v>177500</v>
      </c>
      <c r="Y191" s="23">
        <f t="shared" si="23"/>
        <v>203</v>
      </c>
      <c r="Z191" s="46">
        <f t="shared" si="24"/>
        <v>13447440</v>
      </c>
    </row>
    <row r="192" spans="1:164" s="11" customFormat="1" ht="24.75" customHeight="1" x14ac:dyDescent="0.3">
      <c r="A192" s="16" t="s">
        <v>25</v>
      </c>
      <c r="B192" s="16">
        <v>64</v>
      </c>
      <c r="C192" s="45">
        <v>5328200</v>
      </c>
      <c r="D192" s="52"/>
      <c r="E192" s="51"/>
      <c r="F192" s="16">
        <v>6</v>
      </c>
      <c r="G192" s="16">
        <v>54</v>
      </c>
      <c r="H192" s="45">
        <v>2804400</v>
      </c>
      <c r="I192" s="16">
        <v>30</v>
      </c>
      <c r="J192" s="45">
        <v>374200</v>
      </c>
      <c r="K192" s="16">
        <v>26</v>
      </c>
      <c r="L192" s="45">
        <v>140600</v>
      </c>
      <c r="M192" s="16">
        <v>6</v>
      </c>
      <c r="N192" s="45">
        <v>2702000</v>
      </c>
      <c r="O192" s="16">
        <v>17</v>
      </c>
      <c r="P192" s="45">
        <v>793000</v>
      </c>
      <c r="Q192" s="16">
        <v>9</v>
      </c>
      <c r="R192" s="45">
        <v>875500</v>
      </c>
      <c r="S192" s="16">
        <v>2</v>
      </c>
      <c r="T192" s="45">
        <v>9000</v>
      </c>
      <c r="U192" s="16">
        <v>1</v>
      </c>
      <c r="V192" s="45">
        <v>2000</v>
      </c>
      <c r="W192" s="16">
        <v>2</v>
      </c>
      <c r="X192" s="45">
        <v>60000</v>
      </c>
      <c r="Y192" s="23">
        <f t="shared" si="23"/>
        <v>163</v>
      </c>
      <c r="Z192" s="46">
        <f t="shared" si="24"/>
        <v>13088900</v>
      </c>
    </row>
    <row r="193" spans="1:26" s="11" customFormat="1" ht="24.75" customHeight="1" x14ac:dyDescent="0.3">
      <c r="A193" s="16" t="s">
        <v>26</v>
      </c>
      <c r="B193" s="16">
        <v>90</v>
      </c>
      <c r="C193" s="45">
        <v>8029600</v>
      </c>
      <c r="D193" s="52"/>
      <c r="E193" s="51"/>
      <c r="F193" s="16">
        <v>5</v>
      </c>
      <c r="G193" s="16">
        <v>32</v>
      </c>
      <c r="H193" s="45">
        <v>2161900</v>
      </c>
      <c r="I193" s="16">
        <v>13</v>
      </c>
      <c r="J193" s="45">
        <v>80400</v>
      </c>
      <c r="K193" s="16">
        <v>46</v>
      </c>
      <c r="L193" s="45">
        <v>202800</v>
      </c>
      <c r="M193" s="16">
        <v>5</v>
      </c>
      <c r="N193" s="45">
        <v>1180000</v>
      </c>
      <c r="O193" s="16">
        <v>18</v>
      </c>
      <c r="P193" s="45">
        <v>2711500</v>
      </c>
      <c r="Q193" s="16">
        <v>4</v>
      </c>
      <c r="R193" s="45">
        <v>295700</v>
      </c>
      <c r="S193" s="16">
        <v>6</v>
      </c>
      <c r="T193" s="45">
        <v>967000</v>
      </c>
      <c r="U193" s="16">
        <v>2</v>
      </c>
      <c r="V193" s="45">
        <v>702000</v>
      </c>
      <c r="W193" s="16">
        <v>6</v>
      </c>
      <c r="X193" s="45">
        <v>287000</v>
      </c>
      <c r="Y193" s="23">
        <f t="shared" si="23"/>
        <v>195</v>
      </c>
      <c r="Z193" s="46">
        <f t="shared" si="24"/>
        <v>16617900</v>
      </c>
    </row>
    <row r="194" spans="1:26" s="11" customFormat="1" ht="24.75" customHeight="1" x14ac:dyDescent="0.3">
      <c r="A194" s="16" t="s">
        <v>27</v>
      </c>
      <c r="B194" s="16">
        <v>114</v>
      </c>
      <c r="C194" s="45">
        <v>10959600</v>
      </c>
      <c r="D194" s="52"/>
      <c r="E194" s="51"/>
      <c r="F194" s="16">
        <v>1</v>
      </c>
      <c r="G194" s="16"/>
      <c r="H194" s="45">
        <v>925000</v>
      </c>
      <c r="I194" s="16">
        <v>17</v>
      </c>
      <c r="J194" s="45">
        <v>186900</v>
      </c>
      <c r="K194" s="16">
        <v>50</v>
      </c>
      <c r="L194" s="45">
        <v>244700</v>
      </c>
      <c r="M194" s="16">
        <v>5</v>
      </c>
      <c r="N194" s="45">
        <v>1228000</v>
      </c>
      <c r="O194" s="16">
        <v>8</v>
      </c>
      <c r="P194" s="45">
        <v>894900</v>
      </c>
      <c r="Q194" s="16">
        <v>8</v>
      </c>
      <c r="R194" s="45">
        <v>432400</v>
      </c>
      <c r="S194" s="16">
        <v>4</v>
      </c>
      <c r="T194" s="45">
        <v>165000</v>
      </c>
      <c r="U194" s="16">
        <v>1</v>
      </c>
      <c r="V194" s="45">
        <v>500000</v>
      </c>
      <c r="W194" s="16">
        <v>3</v>
      </c>
      <c r="X194" s="45">
        <v>764000</v>
      </c>
      <c r="Y194" s="23">
        <f t="shared" si="23"/>
        <v>211</v>
      </c>
      <c r="Z194" s="46">
        <f t="shared" si="24"/>
        <v>16300500</v>
      </c>
    </row>
    <row r="195" spans="1:26" s="11" customFormat="1" ht="24.75" customHeight="1" x14ac:dyDescent="0.3">
      <c r="A195" s="16" t="s">
        <v>28</v>
      </c>
      <c r="B195" s="16">
        <v>203</v>
      </c>
      <c r="C195" s="45">
        <v>18285800</v>
      </c>
      <c r="D195" s="52"/>
      <c r="E195" s="51"/>
      <c r="F195" s="16">
        <v>1</v>
      </c>
      <c r="G195" s="16"/>
      <c r="H195" s="45">
        <v>1318000</v>
      </c>
      <c r="I195" s="16">
        <v>25</v>
      </c>
      <c r="J195" s="45">
        <v>261700</v>
      </c>
      <c r="K195" s="16">
        <v>45</v>
      </c>
      <c r="L195" s="45">
        <v>249100</v>
      </c>
      <c r="M195" s="16">
        <v>0</v>
      </c>
      <c r="N195" s="45">
        <v>0</v>
      </c>
      <c r="O195" s="16">
        <v>9</v>
      </c>
      <c r="P195" s="45">
        <v>896000</v>
      </c>
      <c r="Q195" s="16">
        <v>4</v>
      </c>
      <c r="R195" s="45">
        <v>349000</v>
      </c>
      <c r="S195" s="16">
        <v>2</v>
      </c>
      <c r="T195" s="45">
        <v>600000</v>
      </c>
      <c r="U195" s="16">
        <v>0</v>
      </c>
      <c r="V195" s="45">
        <v>0</v>
      </c>
      <c r="W195" s="16">
        <v>4</v>
      </c>
      <c r="X195" s="45">
        <v>1496000</v>
      </c>
      <c r="Y195" s="16">
        <v>293</v>
      </c>
      <c r="Z195" s="46">
        <v>23455600</v>
      </c>
    </row>
  </sheetData>
  <mergeCells count="171">
    <mergeCell ref="U20:V20"/>
    <mergeCell ref="W20:X20"/>
    <mergeCell ref="Y20:Z20"/>
    <mergeCell ref="B19:C19"/>
    <mergeCell ref="D19:E19"/>
    <mergeCell ref="F19:H19"/>
    <mergeCell ref="I19:J19"/>
    <mergeCell ref="O19:P19"/>
    <mergeCell ref="S19:T19"/>
    <mergeCell ref="W19:X19"/>
    <mergeCell ref="B20:C20"/>
    <mergeCell ref="D20:E20"/>
    <mergeCell ref="F20:H20"/>
    <mergeCell ref="I20:J20"/>
    <mergeCell ref="K20:L20"/>
    <mergeCell ref="M20:N20"/>
    <mergeCell ref="O20:P20"/>
    <mergeCell ref="Q20:R20"/>
    <mergeCell ref="S20:T20"/>
    <mergeCell ref="O113:P113"/>
    <mergeCell ref="S113:T113"/>
    <mergeCell ref="W113:X113"/>
    <mergeCell ref="U94:V94"/>
    <mergeCell ref="W94:X94"/>
    <mergeCell ref="Y94:Z94"/>
    <mergeCell ref="W93:X93"/>
    <mergeCell ref="B94:C94"/>
    <mergeCell ref="D94:E94"/>
    <mergeCell ref="F94:H94"/>
    <mergeCell ref="I94:J94"/>
    <mergeCell ref="K94:L94"/>
    <mergeCell ref="M94:N94"/>
    <mergeCell ref="O94:P94"/>
    <mergeCell ref="Q94:R94"/>
    <mergeCell ref="S94:T94"/>
    <mergeCell ref="B93:C93"/>
    <mergeCell ref="D93:E93"/>
    <mergeCell ref="F93:H93"/>
    <mergeCell ref="I93:J93"/>
    <mergeCell ref="O93:P93"/>
    <mergeCell ref="S93:T93"/>
    <mergeCell ref="K114:L114"/>
    <mergeCell ref="M114:N114"/>
    <mergeCell ref="O114:P114"/>
    <mergeCell ref="I134:J134"/>
    <mergeCell ref="I135:J135"/>
    <mergeCell ref="Y114:Z114"/>
    <mergeCell ref="Q114:R114"/>
    <mergeCell ref="S114:T114"/>
    <mergeCell ref="O134:P134"/>
    <mergeCell ref="S134:T134"/>
    <mergeCell ref="W134:X134"/>
    <mergeCell ref="U114:V114"/>
    <mergeCell ref="W114:X114"/>
    <mergeCell ref="Y135:Z135"/>
    <mergeCell ref="O135:P135"/>
    <mergeCell ref="Q135:R135"/>
    <mergeCell ref="S135:T135"/>
    <mergeCell ref="K135:L135"/>
    <mergeCell ref="M135:N135"/>
    <mergeCell ref="I153:J153"/>
    <mergeCell ref="I152:J152"/>
    <mergeCell ref="B113:C113"/>
    <mergeCell ref="D113:E113"/>
    <mergeCell ref="F113:H113"/>
    <mergeCell ref="I113:J113"/>
    <mergeCell ref="B134:C134"/>
    <mergeCell ref="B135:C135"/>
    <mergeCell ref="D134:E134"/>
    <mergeCell ref="F134:H134"/>
    <mergeCell ref="B152:C152"/>
    <mergeCell ref="B153:C153"/>
    <mergeCell ref="F135:H135"/>
    <mergeCell ref="D135:E135"/>
    <mergeCell ref="D152:E152"/>
    <mergeCell ref="D153:E153"/>
    <mergeCell ref="F153:H153"/>
    <mergeCell ref="F152:H152"/>
    <mergeCell ref="B114:C114"/>
    <mergeCell ref="D114:E114"/>
    <mergeCell ref="F114:H114"/>
    <mergeCell ref="I114:J114"/>
    <mergeCell ref="S153:T153"/>
    <mergeCell ref="U153:V153"/>
    <mergeCell ref="W153:X153"/>
    <mergeCell ref="W152:X152"/>
    <mergeCell ref="U135:V135"/>
    <mergeCell ref="W135:X135"/>
    <mergeCell ref="K153:L153"/>
    <mergeCell ref="M153:N153"/>
    <mergeCell ref="Y153:Z153"/>
    <mergeCell ref="O153:P153"/>
    <mergeCell ref="O152:P152"/>
    <mergeCell ref="Q153:R153"/>
    <mergeCell ref="S152:T152"/>
    <mergeCell ref="U75:V75"/>
    <mergeCell ref="W75:X75"/>
    <mergeCell ref="Y75:Z75"/>
    <mergeCell ref="W74:X74"/>
    <mergeCell ref="B75:C75"/>
    <mergeCell ref="D75:E75"/>
    <mergeCell ref="F75:H75"/>
    <mergeCell ref="I75:J75"/>
    <mergeCell ref="K75:L75"/>
    <mergeCell ref="M75:N75"/>
    <mergeCell ref="O75:P75"/>
    <mergeCell ref="Q75:R75"/>
    <mergeCell ref="S75:T75"/>
    <mergeCell ref="B74:C74"/>
    <mergeCell ref="D74:E74"/>
    <mergeCell ref="F74:H74"/>
    <mergeCell ref="I74:J74"/>
    <mergeCell ref="O74:P74"/>
    <mergeCell ref="S74:T74"/>
    <mergeCell ref="U56:V56"/>
    <mergeCell ref="W56:X56"/>
    <mergeCell ref="Y56:Z56"/>
    <mergeCell ref="W55:X55"/>
    <mergeCell ref="B55:C55"/>
    <mergeCell ref="D55:E55"/>
    <mergeCell ref="F55:H55"/>
    <mergeCell ref="I55:J55"/>
    <mergeCell ref="O55:P55"/>
    <mergeCell ref="S55:T55"/>
    <mergeCell ref="B56:C56"/>
    <mergeCell ref="D56:E56"/>
    <mergeCell ref="F56:H56"/>
    <mergeCell ref="I56:J56"/>
    <mergeCell ref="K56:L56"/>
    <mergeCell ref="M56:N56"/>
    <mergeCell ref="O56:P56"/>
    <mergeCell ref="Q56:R56"/>
    <mergeCell ref="S56:T56"/>
    <mergeCell ref="U38:V38"/>
    <mergeCell ref="W38:X38"/>
    <mergeCell ref="Y38:Z38"/>
    <mergeCell ref="W37:X37"/>
    <mergeCell ref="B38:C38"/>
    <mergeCell ref="D38:E38"/>
    <mergeCell ref="F38:H38"/>
    <mergeCell ref="I38:J38"/>
    <mergeCell ref="K38:L38"/>
    <mergeCell ref="M38:N38"/>
    <mergeCell ref="O38:P38"/>
    <mergeCell ref="Q38:R38"/>
    <mergeCell ref="S38:T38"/>
    <mergeCell ref="B37:C37"/>
    <mergeCell ref="D37:E37"/>
    <mergeCell ref="F37:H37"/>
    <mergeCell ref="I37:J37"/>
    <mergeCell ref="O37:P37"/>
    <mergeCell ref="S37:T37"/>
    <mergeCell ref="Y2:Z2"/>
    <mergeCell ref="B1:C1"/>
    <mergeCell ref="D1:E1"/>
    <mergeCell ref="F1:H1"/>
    <mergeCell ref="I1:J1"/>
    <mergeCell ref="O1:P1"/>
    <mergeCell ref="S1:T1"/>
    <mergeCell ref="W1:X1"/>
    <mergeCell ref="B2:C2"/>
    <mergeCell ref="D2:E2"/>
    <mergeCell ref="F2:H2"/>
    <mergeCell ref="I2:J2"/>
    <mergeCell ref="K2:L2"/>
    <mergeCell ref="M2:N2"/>
    <mergeCell ref="O2:P2"/>
    <mergeCell ref="Q2:R2"/>
    <mergeCell ref="S2:T2"/>
    <mergeCell ref="U2:V2"/>
    <mergeCell ref="W2:X2"/>
  </mergeCells>
  <phoneticPr fontId="0" type="noConversion"/>
  <pageMargins left="0.25" right="0.25" top="0.75" bottom="0.75" header="0.3" footer="0.3"/>
  <pageSetup paperSize="3" scale="18" fitToHeight="0" orientation="landscape" r:id="rId1"/>
  <headerFooter alignWithMargins="0"/>
  <rowBreaks count="1" manualBreakCount="1">
    <brk id="163" max="16383" man="1"/>
  </rowBreaks>
  <colBreaks count="1" manualBreakCount="1">
    <brk id="24" max="1048575" man="1"/>
  </col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City Of Spruce Grove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Ulmer</dc:creator>
  <cp:lastModifiedBy>Anika Gutowski</cp:lastModifiedBy>
  <cp:lastPrinted>2026-04-10T19:14:42Z</cp:lastPrinted>
  <dcterms:created xsi:type="dcterms:W3CDTF">2003-01-16T17:19:54Z</dcterms:created>
  <dcterms:modified xsi:type="dcterms:W3CDTF">2026-06-09T22:11:10Z</dcterms:modified>
</cp:coreProperties>
</file>